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FD6" lockStructure="1"/>
  <bookViews>
    <workbookView xWindow="240" yWindow="105" windowWidth="14805" windowHeight="8010"/>
  </bookViews>
  <sheets>
    <sheet name="Avantech You" sheetId="1" r:id="rId1"/>
    <sheet name="ArciTech" sheetId="4" r:id="rId2"/>
    <sheet name="Innotech Atira" sheetId="5" r:id="rId3"/>
  </sheets>
  <calcPr calcId="162913" refMode="R1C1"/>
</workbook>
</file>

<file path=xl/calcChain.xml><?xml version="1.0" encoding="utf-8"?>
<calcChain xmlns="http://schemas.openxmlformats.org/spreadsheetml/2006/main">
  <c r="C53" i="1" l="1"/>
  <c r="C18" i="1" l="1"/>
  <c r="C16" i="1"/>
  <c r="C15" i="1"/>
  <c r="C86" i="1" l="1"/>
  <c r="C85" i="1"/>
  <c r="C78" i="1"/>
  <c r="C77" i="1"/>
  <c r="C53" i="5"/>
  <c r="C52" i="5"/>
  <c r="C66" i="4"/>
  <c r="C67" i="4"/>
  <c r="C69" i="1"/>
  <c r="C70" i="1"/>
  <c r="C61" i="1"/>
  <c r="C54" i="1"/>
  <c r="C45" i="1"/>
  <c r="C41" i="1"/>
  <c r="C38" i="1"/>
  <c r="C36" i="1"/>
  <c r="C33" i="1" l="1"/>
  <c r="C31" i="1"/>
  <c r="C27" i="1" l="1"/>
  <c r="C23" i="1"/>
  <c r="C44" i="5"/>
  <c r="C37" i="5"/>
  <c r="C36" i="5"/>
  <c r="C27" i="5"/>
  <c r="C22" i="5"/>
  <c r="C21" i="5"/>
  <c r="C16" i="5"/>
  <c r="C19" i="4"/>
  <c r="C58" i="4"/>
  <c r="C51" i="4" l="1"/>
  <c r="C50" i="4"/>
  <c r="C42" i="4"/>
  <c r="C37" i="4"/>
  <c r="C36" i="4"/>
  <c r="C31" i="4"/>
  <c r="C8" i="5"/>
  <c r="C6" i="5"/>
  <c r="C5" i="5"/>
  <c r="C4" i="5"/>
  <c r="C8" i="4"/>
  <c r="C6" i="4"/>
  <c r="C5" i="4"/>
  <c r="C4" i="4"/>
  <c r="C5" i="1" l="1"/>
  <c r="C4" i="1"/>
  <c r="C7" i="1" s="1"/>
</calcChain>
</file>

<file path=xl/sharedStrings.xml><?xml version="1.0" encoding="utf-8"?>
<sst xmlns="http://schemas.openxmlformats.org/spreadsheetml/2006/main" count="306" uniqueCount="114">
  <si>
    <t>Дно ширина</t>
  </si>
  <si>
    <t>Дно Глубина</t>
  </si>
  <si>
    <t>Ширина Задней Стенки</t>
  </si>
  <si>
    <t>Высота Задней Стенки</t>
  </si>
  <si>
    <t>54mm</t>
  </si>
  <si>
    <t>92mm</t>
  </si>
  <si>
    <t>140mm</t>
  </si>
  <si>
    <t>204mm</t>
  </si>
  <si>
    <t>101 боковина</t>
  </si>
  <si>
    <t>139 боковина</t>
  </si>
  <si>
    <t>187 боковина</t>
  </si>
  <si>
    <t>251 боковина</t>
  </si>
  <si>
    <t>B</t>
  </si>
  <si>
    <t>A</t>
  </si>
  <si>
    <t>C</t>
  </si>
  <si>
    <t>D</t>
  </si>
  <si>
    <t>Глубина направляющей (З.С. ДСП)</t>
  </si>
  <si>
    <t>Глубина направляющей (З.С. Метал)</t>
  </si>
  <si>
    <t>94 Д.З.С.</t>
  </si>
  <si>
    <t>84mm</t>
  </si>
  <si>
    <t>126 Д.З.С.</t>
  </si>
  <si>
    <t>186 Д.З.С.</t>
  </si>
  <si>
    <t>218 Д.З.С.</t>
  </si>
  <si>
    <t>250 Д.З.С.</t>
  </si>
  <si>
    <t>280 Д.З.С.</t>
  </si>
  <si>
    <t>116mm</t>
  </si>
  <si>
    <t>176mm</t>
  </si>
  <si>
    <t>208mm</t>
  </si>
  <si>
    <t>240mm</t>
  </si>
  <si>
    <t>272mm</t>
  </si>
  <si>
    <t>70 Д.З.С.</t>
  </si>
  <si>
    <t>65mm</t>
  </si>
  <si>
    <t>144 Д.З.С.</t>
  </si>
  <si>
    <t>144mm</t>
  </si>
  <si>
    <t>176 Д.З.С.</t>
  </si>
  <si>
    <t xml:space="preserve"> Avantech You Только ДСП 16mm</t>
  </si>
  <si>
    <t>Arcitech Только ДСП 16mm</t>
  </si>
  <si>
    <t>Innotech Atira Только ДСП 16mm</t>
  </si>
  <si>
    <t>Индивидуальное изделия на боковину толщина 8mm</t>
  </si>
  <si>
    <t>E</t>
  </si>
  <si>
    <t xml:space="preserve">Глубина направляющей </t>
  </si>
  <si>
    <t>F</t>
  </si>
  <si>
    <t>глубина изделия</t>
  </si>
  <si>
    <t>Высота изделия</t>
  </si>
  <si>
    <t>H</t>
  </si>
  <si>
    <t>G</t>
  </si>
  <si>
    <t>ширина изделия</t>
  </si>
  <si>
    <t>I</t>
  </si>
  <si>
    <t>Передняя панель или Индивидуальное изделия толщина 6mm
Боковина 94mm и Боковина 126</t>
  </si>
  <si>
    <t>Передняя панель или Индивидуальное изделия толщина 6mm
Боковина  94mm и задняя стенка 186/218
Боковина 126mm и задняя стенка 186/218</t>
  </si>
  <si>
    <r>
      <t>Ширина (</t>
    </r>
    <r>
      <rPr>
        <b/>
        <sz val="14"/>
        <color rgb="FFFF0000"/>
        <rFont val="Calibri"/>
        <family val="2"/>
        <charset val="204"/>
        <scheme val="minor"/>
      </rPr>
      <t>Внутрений размер короба</t>
    </r>
    <r>
      <rPr>
        <sz val="14"/>
        <color theme="1"/>
        <rFont val="Calibri"/>
        <family val="2"/>
        <scheme val="minor"/>
      </rPr>
      <t xml:space="preserve">) </t>
    </r>
  </si>
  <si>
    <t>P2O Silent HT синхронизатор 2м/9236718</t>
  </si>
  <si>
    <t>L</t>
  </si>
  <si>
    <t xml:space="preserve">Противоскользящий коврик Arcitech </t>
  </si>
  <si>
    <t>ширина синхронизатора</t>
  </si>
  <si>
    <t>ширина коврика</t>
  </si>
  <si>
    <t>Глубина коврика</t>
  </si>
  <si>
    <t>Orga Store 810 Arcitech 2000mm</t>
  </si>
  <si>
    <t>Передняя панель Боковина 70mm и задняя стенка 70mm</t>
  </si>
  <si>
    <t>Передняя панель Боковина 70mm и задняя стенка 144mm</t>
  </si>
  <si>
    <t>ширина панели</t>
  </si>
  <si>
    <t>ширина рейлинга</t>
  </si>
  <si>
    <t>Применимо только для направляющих Quadro V6 SS + толкатель P2O</t>
  </si>
  <si>
    <t xml:space="preserve">Противоскользящий коврик Innotech Atira </t>
  </si>
  <si>
    <t>Orga Store 820 Innotech Atira 2000mm</t>
  </si>
  <si>
    <t>Индивидуальное изделия на боковину 187mm толщина 10mm</t>
  </si>
  <si>
    <t>X</t>
  </si>
  <si>
    <t>Индивидуальное изделия на боковину 187mm толщина 8mm</t>
  </si>
  <si>
    <t>Передняя панель 187mm с индивидуальной  вставкой 
 толщиной 10mm "Низкая"</t>
  </si>
  <si>
    <t>Передняя панель 187mm с индивидуальной  вставкой 
 толщиной 10mm "Высокоя"</t>
  </si>
  <si>
    <t>Y</t>
  </si>
  <si>
    <t>Z</t>
  </si>
  <si>
    <t>Передняя панель 101 / 139 / 187 под нарезку 2000mm</t>
  </si>
  <si>
    <t>Противоскользящий коврик Avantech You</t>
  </si>
  <si>
    <r>
      <t>Ширина KB (</t>
    </r>
    <r>
      <rPr>
        <b/>
        <sz val="14"/>
        <color rgb="FFFF0000"/>
        <rFont val="Calibri"/>
        <family val="2"/>
        <charset val="204"/>
        <scheme val="minor"/>
      </rPr>
      <t>размер короба</t>
    </r>
    <r>
      <rPr>
        <sz val="14"/>
        <color theme="1"/>
        <rFont val="Calibri"/>
        <family val="2"/>
        <scheme val="minor"/>
      </rPr>
      <t xml:space="preserve">) </t>
    </r>
  </si>
  <si>
    <t>Orga Store 830 Avantech You 2000mm</t>
  </si>
  <si>
    <t>Orga Tray 440 под нарезку Avantech You</t>
  </si>
  <si>
    <t>Orga Tray 440 под нарезку Arcitech</t>
  </si>
  <si>
    <t>Orga Tray 440 под нарезку InnoTech Atira</t>
  </si>
  <si>
    <t>Глубина организации</t>
  </si>
  <si>
    <t>Ширина организации</t>
  </si>
  <si>
    <t>Глубина DesignCape</t>
  </si>
  <si>
    <t>Глубина фиксатора</t>
  </si>
  <si>
    <t>DesignCape под нарезку 2000mm Avantech You</t>
  </si>
  <si>
    <t>DesignProfil под нарезку 2000mm Avantech You</t>
  </si>
  <si>
    <t>Глубина DesignProfil</t>
  </si>
  <si>
    <t>http://www.hettich.com/blaetterkataloge/bkwc/?cat=TA_2020&amp;lang=de_DE#page_252</t>
  </si>
  <si>
    <t>http://www.hettich.com/blaetterkataloge/bkwc/?cat=TA_2020&amp;lang=de_DE#page_254</t>
  </si>
  <si>
    <t>https://web2.hettich.com/hbh/addon/montage/MTA_926400703_AVT_YOU_SK_FA.pdf;jsessionid=DF2B5A65906B99445724A19497820BCD</t>
  </si>
  <si>
    <t>https://web2.hettich.com/hbh/addon/montage/MTA_925783101_Actro_5D_PTO_Silent.pdf;jsessionid=DF2B5A65906B99445724A19497820BCD</t>
  </si>
  <si>
    <t>https://web2.hettich.com/hbh/addon/montage/MTA_929192200_OrgaStore.pdf;jsessionid=38F0B50857D16AEFC69A50C24A254B8D</t>
  </si>
  <si>
    <t>https://web2.hettich.com/hbh/addon/montage/MTA_929311201_Antirutschmatte.pdf;jsessionid=F3C023EE05904B86677179D6AC84EF42</t>
  </si>
  <si>
    <t>https://web2.hettich.com/hbh/addon/montage/MTA_928820300_OrgaTray_440.pdf;jsessionid=7A82F660F28095F26D54054DB8C7D535</t>
  </si>
  <si>
    <t>https://web2.hettich.com/hbh/addon/montage/MTA_927039301_DesignCape.pdf;jsessionid=7A82F660F28095F26D54054DB8C7D535</t>
  </si>
  <si>
    <t>https://web2.hettich.com/hbh/addon/montage/MTA_928521000_Designprofil_gestaltbar.pdf;jsessionid=7A82F660F28095F26D54054DB8C7D535</t>
  </si>
  <si>
    <t>https://web2.hettich.com/hbh/addon/montage/MTA_926495801_AvT_YOU-Inlay.pdf;jsessionid=7A82F660F28095F26D54054DB8C7D535</t>
  </si>
  <si>
    <t>https://web2.hettich.com/hbh/addon/montage/MO_00304_05_000.pdf;jsessionid=7A82F660F28095F26D54054DB8C7D535</t>
  </si>
  <si>
    <t>https://web2.hettich.com/hbh/addon/montage/MO_00252_02_000.pdf;jsessionid=7A82F660F28095F26D54054DB8C7D535</t>
  </si>
  <si>
    <r>
      <t xml:space="preserve">Применимо </t>
    </r>
    <r>
      <rPr>
        <b/>
        <sz val="14"/>
        <color rgb="FFFF0000"/>
        <rFont val="Calibri"/>
        <family val="2"/>
        <charset val="204"/>
        <scheme val="minor"/>
      </rPr>
      <t xml:space="preserve">ТОЛЬКО </t>
    </r>
    <r>
      <rPr>
        <b/>
        <sz val="14"/>
        <rFont val="Calibri"/>
        <family val="2"/>
        <charset val="204"/>
        <scheme val="minor"/>
      </rPr>
      <t>для</t>
    </r>
    <r>
      <rPr>
        <b/>
        <sz val="14"/>
        <color theme="1"/>
        <rFont val="Calibri"/>
        <family val="2"/>
        <charset val="204"/>
        <scheme val="minor"/>
      </rPr>
      <t xml:space="preserve">
ящика   94 боковина и высота задний стенки 218mm
ящика 126 боковина и высота задний стенки 250mm</t>
    </r>
  </si>
  <si>
    <t>https://web2.hettich.com/hbh/addon/montage/MO_00255_02_000.pdf;jsessionid=7A82F660F28095F26D54054DB8C7D535</t>
  </si>
  <si>
    <t>https://web2.hettich.com/hbh/addon/montage/MO_00256_02_000.pdf;jsessionid=7A82F660F28095F26D54054DB8C7D535</t>
  </si>
  <si>
    <t>https://web2.hettich.com/hbh/addon/montage/MO_000427_01_000.pdf;jsessionid=7A82F660F28095F26D54054DB8C7D535</t>
  </si>
  <si>
    <t>https://web2.hettich.com/hbh/addon/montage/MO_00340_01_000.pdf;jsessionid=7A82F660F28095F26D54054DB8C7D535</t>
  </si>
  <si>
    <t>http://www.hettich.com/blaetterkataloge/bkwc/?cat=TA_KSP_ROW_2018&amp;lang=ru_RU#page_996</t>
  </si>
  <si>
    <t>http://www.hettich.com/blaetterkataloge/bkwc/?cat=TA_KSP_ROW_2018&amp;lang=ru_RU#page_1000</t>
  </si>
  <si>
    <t>https://web2.hettich.com/hbh/addon/montage/MO_000428_01_000.pdf;jsessionid=ADD700F9EA50F381B0E2073594AC9C67</t>
  </si>
  <si>
    <t>Ящик 1</t>
  </si>
  <si>
    <t>Ящик 2</t>
  </si>
  <si>
    <t>Ящик 3</t>
  </si>
  <si>
    <t>Ящик 4</t>
  </si>
  <si>
    <t>Ящик 5</t>
  </si>
  <si>
    <t>Расчет для боковины 77 ( ящик под духовку)</t>
  </si>
  <si>
    <t>77 боковина</t>
  </si>
  <si>
    <t>46mm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</si>
</sst>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4" xfId="0" applyFont="1" applyBorder="1"/>
    <xf numFmtId="0" fontId="0" fillId="0" borderId="4" xfId="0" applyBorder="1"/>
    <xf numFmtId="0" fontId="0" fillId="0" borderId="6" xfId="0" applyBorder="1"/>
    <xf numFmtId="0" fontId="9" fillId="0" borderId="0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 vertical="center"/>
    </xf>
    <xf numFmtId="0" fontId="9" fillId="0" borderId="19" xfId="0" applyFont="1" applyBorder="1"/>
    <xf numFmtId="0" fontId="0" fillId="0" borderId="20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9" xfId="0" applyFont="1" applyBorder="1"/>
    <xf numFmtId="0" fontId="7" fillId="2" borderId="19" xfId="0" applyFont="1" applyFill="1" applyBorder="1"/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9" fillId="6" borderId="15" xfId="0" applyFont="1" applyFill="1" applyBorder="1" applyAlignment="1" applyProtection="1">
      <alignment horizontal="center" vertical="center"/>
      <protection hidden="1"/>
    </xf>
    <xf numFmtId="0" fontId="9" fillId="6" borderId="15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0" fillId="0" borderId="35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9" xfId="0" applyBorder="1" applyAlignment="1"/>
    <xf numFmtId="0" fontId="8" fillId="2" borderId="19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9" fillId="6" borderId="29" xfId="0" applyFont="1" applyFill="1" applyBorder="1" applyAlignment="1" applyProtection="1">
      <alignment horizontal="center" vertical="center"/>
      <protection locked="0" hidden="1"/>
    </xf>
    <xf numFmtId="0" fontId="12" fillId="5" borderId="42" xfId="0" applyFont="1" applyFill="1" applyBorder="1" applyAlignment="1">
      <alignment horizontal="center" vertical="center"/>
    </xf>
    <xf numFmtId="0" fontId="0" fillId="0" borderId="34" xfId="0" applyBorder="1" applyAlignment="1" applyProtection="1">
      <protection locked="0"/>
    </xf>
    <xf numFmtId="0" fontId="9" fillId="6" borderId="15" xfId="0" applyFont="1" applyFill="1" applyBorder="1" applyAlignment="1" applyProtection="1">
      <alignment horizontal="center" vertical="center"/>
      <protection locked="0" hidden="1"/>
    </xf>
    <xf numFmtId="0" fontId="8" fillId="2" borderId="15" xfId="0" applyFont="1" applyFill="1" applyBorder="1" applyAlignment="1" applyProtection="1">
      <alignment horizontal="center" vertical="center"/>
      <protection locked="0" hidden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9" fillId="6" borderId="15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12" fillId="5" borderId="1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4" xfId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0" borderId="16" xfId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36" xfId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10" fillId="0" borderId="6" xfId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6" xfId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0" fillId="0" borderId="12" xfId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3" fillId="0" borderId="12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12" xfId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0" fillId="0" borderId="4" xfId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32.png"/><Relationship Id="rId7" Type="http://schemas.openxmlformats.org/officeDocument/2006/relationships/image" Target="../media/image18.png"/><Relationship Id="rId2" Type="http://schemas.openxmlformats.org/officeDocument/2006/relationships/image" Target="../media/image31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11" Type="http://schemas.openxmlformats.org/officeDocument/2006/relationships/image" Target="../media/image30.png"/><Relationship Id="rId5" Type="http://schemas.openxmlformats.org/officeDocument/2006/relationships/image" Target="../media/image16.png"/><Relationship Id="rId10" Type="http://schemas.openxmlformats.org/officeDocument/2006/relationships/image" Target="../media/image29.jpeg"/><Relationship Id="rId4" Type="http://schemas.openxmlformats.org/officeDocument/2006/relationships/image" Target="../media/image33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35.png"/><Relationship Id="rId7" Type="http://schemas.openxmlformats.org/officeDocument/2006/relationships/image" Target="../media/image18.png"/><Relationship Id="rId2" Type="http://schemas.openxmlformats.org/officeDocument/2006/relationships/image" Target="../media/image34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11" Type="http://schemas.openxmlformats.org/officeDocument/2006/relationships/image" Target="../media/image30.png"/><Relationship Id="rId5" Type="http://schemas.openxmlformats.org/officeDocument/2006/relationships/image" Target="../media/image36.png"/><Relationship Id="rId10" Type="http://schemas.openxmlformats.org/officeDocument/2006/relationships/image" Target="../media/image29.jpe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3</xdr:row>
      <xdr:rowOff>152400</xdr:rowOff>
    </xdr:from>
    <xdr:to>
      <xdr:col>5</xdr:col>
      <xdr:colOff>2411723</xdr:colOff>
      <xdr:row>11</xdr:row>
      <xdr:rowOff>9256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762000"/>
          <a:ext cx="2345048" cy="1666606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21</xdr:row>
      <xdr:rowOff>28575</xdr:rowOff>
    </xdr:from>
    <xdr:to>
      <xdr:col>5</xdr:col>
      <xdr:colOff>2371458</xdr:colOff>
      <xdr:row>24</xdr:row>
      <xdr:rowOff>990379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2705100"/>
          <a:ext cx="2133333" cy="17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25</xdr:row>
      <xdr:rowOff>57149</xdr:rowOff>
    </xdr:from>
    <xdr:to>
      <xdr:col>5</xdr:col>
      <xdr:colOff>2526660</xdr:colOff>
      <xdr:row>28</xdr:row>
      <xdr:rowOff>952500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0" y="4562474"/>
          <a:ext cx="2412360" cy="170497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400051</xdr:colOff>
      <xdr:row>33</xdr:row>
      <xdr:rowOff>45046</xdr:rowOff>
    </xdr:from>
    <xdr:to>
      <xdr:col>4</xdr:col>
      <xdr:colOff>1048585</xdr:colOff>
      <xdr:row>33</xdr:row>
      <xdr:rowOff>1200149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01" y="7931746"/>
          <a:ext cx="1543884" cy="1155103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571499</xdr:colOff>
      <xdr:row>38</xdr:row>
      <xdr:rowOff>35489</xdr:rowOff>
    </xdr:from>
    <xdr:to>
      <xdr:col>4</xdr:col>
      <xdr:colOff>1153493</xdr:colOff>
      <xdr:row>38</xdr:row>
      <xdr:rowOff>1114425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81649" y="10789214"/>
          <a:ext cx="1477344" cy="1078936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29</xdr:row>
      <xdr:rowOff>47625</xdr:rowOff>
    </xdr:from>
    <xdr:to>
      <xdr:col>5</xdr:col>
      <xdr:colOff>2546720</xdr:colOff>
      <xdr:row>33</xdr:row>
      <xdr:rowOff>1275998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7125" y="6381750"/>
          <a:ext cx="2499095" cy="2780948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34</xdr:row>
      <xdr:rowOff>47624</xdr:rowOff>
    </xdr:from>
    <xdr:to>
      <xdr:col>5</xdr:col>
      <xdr:colOff>2505074</xdr:colOff>
      <xdr:row>38</xdr:row>
      <xdr:rowOff>933736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86649" y="9248774"/>
          <a:ext cx="2447925" cy="243868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133350</xdr:rowOff>
    </xdr:from>
    <xdr:to>
      <xdr:col>11</xdr:col>
      <xdr:colOff>1134814</xdr:colOff>
      <xdr:row>38</xdr:row>
      <xdr:rowOff>161301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984"/>
        <a:stretch/>
      </xdr:blipFill>
      <xdr:spPr>
        <a:xfrm>
          <a:off x="10639425" y="7305675"/>
          <a:ext cx="6021139" cy="3609351"/>
        </a:xfrm>
        <a:prstGeom prst="rect">
          <a:avLst/>
        </a:prstGeom>
      </xdr:spPr>
    </xdr:pic>
    <xdr:clientData/>
  </xdr:twoCellAnchor>
  <xdr:twoCellAnchor>
    <xdr:from>
      <xdr:col>8</xdr:col>
      <xdr:colOff>545334</xdr:colOff>
      <xdr:row>30</xdr:row>
      <xdr:rowOff>113602</xdr:rowOff>
    </xdr:from>
    <xdr:to>
      <xdr:col>8</xdr:col>
      <xdr:colOff>766416</xdr:colOff>
      <xdr:row>33</xdr:row>
      <xdr:rowOff>76065</xdr:rowOff>
    </xdr:to>
    <xdr:sp macro="" textlink="">
      <xdr:nvSpPr>
        <xdr:cNvPr id="31" name="Стрелка вправо 30"/>
        <xdr:cNvSpPr/>
      </xdr:nvSpPr>
      <xdr:spPr>
        <a:xfrm rot="17677028">
          <a:off x="12176081" y="10257005"/>
          <a:ext cx="676838" cy="221082"/>
        </a:xfrm>
        <a:prstGeom prst="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134282</xdr:colOff>
      <xdr:row>33</xdr:row>
      <xdr:rowOff>368037</xdr:rowOff>
    </xdr:from>
    <xdr:to>
      <xdr:col>11</xdr:col>
      <xdr:colOff>271428</xdr:colOff>
      <xdr:row>34</xdr:row>
      <xdr:rowOff>387053</xdr:rowOff>
    </xdr:to>
    <xdr:sp macro="" textlink="">
      <xdr:nvSpPr>
        <xdr:cNvPr id="32" name="Стрелка вправо 31"/>
        <xdr:cNvSpPr/>
      </xdr:nvSpPr>
      <xdr:spPr>
        <a:xfrm rot="17677028">
          <a:off x="15052347" y="8852897"/>
          <a:ext cx="1333466" cy="137146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72391</xdr:colOff>
      <xdr:row>32</xdr:row>
      <xdr:rowOff>76200</xdr:rowOff>
    </xdr:from>
    <xdr:to>
      <xdr:col>12</xdr:col>
      <xdr:colOff>561495</xdr:colOff>
      <xdr:row>33</xdr:row>
      <xdr:rowOff>342817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69416" y="7724775"/>
          <a:ext cx="2927504" cy="504742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180974</xdr:colOff>
      <xdr:row>29</xdr:row>
      <xdr:rowOff>352425</xdr:rowOff>
    </xdr:from>
    <xdr:to>
      <xdr:col>9</xdr:col>
      <xdr:colOff>866360</xdr:colOff>
      <xdr:row>30</xdr:row>
      <xdr:rowOff>52032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20399" y="6686550"/>
          <a:ext cx="3133311" cy="53780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35</xdr:row>
      <xdr:rowOff>227788</xdr:rowOff>
    </xdr:from>
    <xdr:to>
      <xdr:col>9</xdr:col>
      <xdr:colOff>0</xdr:colOff>
      <xdr:row>38</xdr:row>
      <xdr:rowOff>190251</xdr:rowOff>
    </xdr:to>
    <xdr:sp macro="" textlink="">
      <xdr:nvSpPr>
        <xdr:cNvPr id="35" name="Стрелка вправо 34"/>
        <xdr:cNvSpPr/>
      </xdr:nvSpPr>
      <xdr:spPr>
        <a:xfrm rot="6686117">
          <a:off x="12673490" y="10541240"/>
          <a:ext cx="676838" cy="12863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0</xdr:colOff>
      <xdr:row>38</xdr:row>
      <xdr:rowOff>242440</xdr:rowOff>
    </xdr:from>
    <xdr:to>
      <xdr:col>10</xdr:col>
      <xdr:colOff>800100</xdr:colOff>
      <xdr:row>38</xdr:row>
      <xdr:rowOff>790494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53800" y="10996165"/>
          <a:ext cx="3248025" cy="548054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21</xdr:row>
      <xdr:rowOff>133350</xdr:rowOff>
    </xdr:from>
    <xdr:to>
      <xdr:col>11</xdr:col>
      <xdr:colOff>66675</xdr:colOff>
      <xdr:row>28</xdr:row>
      <xdr:rowOff>812255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63200" y="2809875"/>
          <a:ext cx="5229225" cy="3317330"/>
        </a:xfrm>
        <a:prstGeom prst="rect">
          <a:avLst/>
        </a:prstGeom>
      </xdr:spPr>
    </xdr:pic>
    <xdr:clientData/>
  </xdr:twoCellAnchor>
  <xdr:twoCellAnchor editAs="oneCell">
    <xdr:from>
      <xdr:col>10</xdr:col>
      <xdr:colOff>1171575</xdr:colOff>
      <xdr:row>25</xdr:row>
      <xdr:rowOff>133581</xdr:rowOff>
    </xdr:from>
    <xdr:to>
      <xdr:col>12</xdr:col>
      <xdr:colOff>579507</xdr:colOff>
      <xdr:row>28</xdr:row>
      <xdr:rowOff>990159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478125" y="5543781"/>
          <a:ext cx="1846332" cy="1666203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323851</xdr:colOff>
      <xdr:row>39</xdr:row>
      <xdr:rowOff>57150</xdr:rowOff>
    </xdr:from>
    <xdr:to>
      <xdr:col>5</xdr:col>
      <xdr:colOff>2152651</xdr:colOff>
      <xdr:row>41</xdr:row>
      <xdr:rowOff>1459910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53351" y="11963400"/>
          <a:ext cx="1828800" cy="2012360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39</xdr:row>
      <xdr:rowOff>104775</xdr:rowOff>
    </xdr:from>
    <xdr:to>
      <xdr:col>11</xdr:col>
      <xdr:colOff>405632</xdr:colOff>
      <xdr:row>41</xdr:row>
      <xdr:rowOff>1323974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01400" y="12011025"/>
          <a:ext cx="4729982" cy="1828799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43</xdr:row>
      <xdr:rowOff>47625</xdr:rowOff>
    </xdr:from>
    <xdr:to>
      <xdr:col>5</xdr:col>
      <xdr:colOff>2562722</xdr:colOff>
      <xdr:row>49</xdr:row>
      <xdr:rowOff>85725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67599" y="9801225"/>
          <a:ext cx="2524623" cy="15525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51</xdr:row>
      <xdr:rowOff>60589</xdr:rowOff>
    </xdr:from>
    <xdr:to>
      <xdr:col>5</xdr:col>
      <xdr:colOff>2047875</xdr:colOff>
      <xdr:row>57</xdr:row>
      <xdr:rowOff>161530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05750" y="11728714"/>
          <a:ext cx="1571625" cy="161541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61</xdr:row>
      <xdr:rowOff>104775</xdr:rowOff>
    </xdr:from>
    <xdr:to>
      <xdr:col>5</xdr:col>
      <xdr:colOff>2371725</xdr:colOff>
      <xdr:row>65</xdr:row>
      <xdr:rowOff>716067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b="1789"/>
        <a:stretch/>
      </xdr:blipFill>
      <xdr:spPr>
        <a:xfrm>
          <a:off x="7534275" y="18764250"/>
          <a:ext cx="2266950" cy="1554267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847725</xdr:colOff>
      <xdr:row>64</xdr:row>
      <xdr:rowOff>180975</xdr:rowOff>
    </xdr:from>
    <xdr:to>
      <xdr:col>5</xdr:col>
      <xdr:colOff>1143000</xdr:colOff>
      <xdr:row>65</xdr:row>
      <xdr:rowOff>199390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77225" y="19554825"/>
          <a:ext cx="295275" cy="24701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342901</xdr:colOff>
      <xdr:row>59</xdr:row>
      <xdr:rowOff>38100</xdr:rowOff>
    </xdr:from>
    <xdr:to>
      <xdr:col>10</xdr:col>
      <xdr:colOff>152073</xdr:colOff>
      <xdr:row>65</xdr:row>
      <xdr:rowOff>1323975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82326" y="18126075"/>
          <a:ext cx="3476297" cy="28003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67</xdr:row>
      <xdr:rowOff>123824</xdr:rowOff>
    </xdr:from>
    <xdr:to>
      <xdr:col>5</xdr:col>
      <xdr:colOff>2538516</xdr:colOff>
      <xdr:row>73</xdr:row>
      <xdr:rowOff>38100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505700" y="21450299"/>
          <a:ext cx="2462316" cy="14287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75</xdr:row>
      <xdr:rowOff>56092</xdr:rowOff>
    </xdr:from>
    <xdr:to>
      <xdr:col>5</xdr:col>
      <xdr:colOff>2563822</xdr:colOff>
      <xdr:row>81</xdr:row>
      <xdr:rowOff>104775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77126" y="23297092"/>
          <a:ext cx="2516196" cy="1563158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75</xdr:row>
      <xdr:rowOff>57151</xdr:rowOff>
    </xdr:from>
    <xdr:to>
      <xdr:col>8</xdr:col>
      <xdr:colOff>661783</xdr:colOff>
      <xdr:row>81</xdr:row>
      <xdr:rowOff>104362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44125" y="23298151"/>
          <a:ext cx="2376283" cy="1561686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75</xdr:row>
      <xdr:rowOff>38100</xdr:rowOff>
    </xdr:from>
    <xdr:to>
      <xdr:col>10</xdr:col>
      <xdr:colOff>1190626</xdr:colOff>
      <xdr:row>79</xdr:row>
      <xdr:rowOff>187712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9527"/>
        <a:stretch/>
      </xdr:blipFill>
      <xdr:spPr>
        <a:xfrm>
          <a:off x="12677775" y="24183975"/>
          <a:ext cx="2819401" cy="1197362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561976</xdr:colOff>
      <xdr:row>78</xdr:row>
      <xdr:rowOff>28575</xdr:rowOff>
    </xdr:from>
    <xdr:to>
      <xdr:col>10</xdr:col>
      <xdr:colOff>814321</xdr:colOff>
      <xdr:row>79</xdr:row>
      <xdr:rowOff>130566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859001" y="24079200"/>
          <a:ext cx="252345" cy="34011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83</xdr:row>
      <xdr:rowOff>104775</xdr:rowOff>
    </xdr:from>
    <xdr:to>
      <xdr:col>5</xdr:col>
      <xdr:colOff>2551596</xdr:colOff>
      <xdr:row>89</xdr:row>
      <xdr:rowOff>47625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486650" y="25307925"/>
          <a:ext cx="2494446" cy="132397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82</xdr:row>
      <xdr:rowOff>161925</xdr:rowOff>
    </xdr:from>
    <xdr:to>
      <xdr:col>10</xdr:col>
      <xdr:colOff>684941</xdr:colOff>
      <xdr:row>88</xdr:row>
      <xdr:rowOff>66675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725525" y="26022300"/>
          <a:ext cx="1265966" cy="1343025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82</xdr:row>
      <xdr:rowOff>61130</xdr:rowOff>
    </xdr:from>
    <xdr:to>
      <xdr:col>8</xdr:col>
      <xdr:colOff>1028700</xdr:colOff>
      <xdr:row>89</xdr:row>
      <xdr:rowOff>129267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01300" y="25016630"/>
          <a:ext cx="2486025" cy="1696912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13</xdr:row>
      <xdr:rowOff>133350</xdr:rowOff>
    </xdr:from>
    <xdr:to>
      <xdr:col>5</xdr:col>
      <xdr:colOff>2363464</xdr:colOff>
      <xdr:row>19</xdr:row>
      <xdr:rowOff>47625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5" y="3505200"/>
          <a:ext cx="2144389" cy="15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704850</xdr:colOff>
      <xdr:row>0</xdr:row>
      <xdr:rowOff>120607</xdr:rowOff>
    </xdr:from>
    <xdr:to>
      <xdr:col>11</xdr:col>
      <xdr:colOff>1095375</xdr:colOff>
      <xdr:row>0</xdr:row>
      <xdr:rowOff>1134545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120607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0</xdr:row>
      <xdr:rowOff>76199</xdr:rowOff>
    </xdr:from>
    <xdr:to>
      <xdr:col>2</xdr:col>
      <xdr:colOff>533557</xdr:colOff>
      <xdr:row>0</xdr:row>
      <xdr:rowOff>1209674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76199"/>
          <a:ext cx="4524533" cy="1133475"/>
        </a:xfrm>
        <a:prstGeom prst="rect">
          <a:avLst/>
        </a:prstGeom>
      </xdr:spPr>
    </xdr:pic>
    <xdr:clientData/>
  </xdr:twoCellAnchor>
  <xdr:twoCellAnchor>
    <xdr:from>
      <xdr:col>4</xdr:col>
      <xdr:colOff>1209675</xdr:colOff>
      <xdr:row>0</xdr:row>
      <xdr:rowOff>342900</xdr:rowOff>
    </xdr:from>
    <xdr:to>
      <xdr:col>8</xdr:col>
      <xdr:colOff>666750</xdr:colOff>
      <xdr:row>0</xdr:row>
      <xdr:rowOff>1038225</xdr:rowOff>
    </xdr:to>
    <xdr:sp macro="" textlink="">
      <xdr:nvSpPr>
        <xdr:cNvPr id="15" name="TextBox 14"/>
        <xdr:cNvSpPr txBox="1"/>
      </xdr:nvSpPr>
      <xdr:spPr>
        <a:xfrm>
          <a:off x="7115175" y="342900"/>
          <a:ext cx="54102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Технический</a:t>
          </a:r>
          <a:r>
            <a:rPr lang="ru-RU" sz="1100" baseline="0"/>
            <a:t> специалист</a:t>
          </a:r>
          <a:r>
            <a:rPr lang="en-US" sz="1100" baseline="0"/>
            <a:t>:                    060-600-850 </a:t>
          </a:r>
          <a:r>
            <a:rPr lang="ru-RU" sz="1100" baseline="0"/>
            <a:t>Юрий</a:t>
          </a:r>
        </a:p>
        <a:p>
          <a:r>
            <a:rPr lang="ru-RU" sz="1100"/>
            <a:t>Бренд менеджер</a:t>
          </a:r>
          <a:r>
            <a:rPr lang="en-US" sz="1100"/>
            <a:t>:                      </a:t>
          </a:r>
          <a:r>
            <a:rPr lang="ru-RU" sz="1100" baseline="0"/>
            <a:t> </a:t>
          </a:r>
          <a:r>
            <a:rPr lang="en-US" sz="1100" baseline="0"/>
            <a:t>           </a:t>
          </a:r>
          <a:r>
            <a:rPr lang="ru-RU" sz="1100"/>
            <a:t>069-406-967 Юлиан</a:t>
          </a:r>
        </a:p>
        <a:p>
          <a:r>
            <a:rPr lang="ru-RU" sz="1100"/>
            <a:t>Менеджер отдела развития </a:t>
          </a:r>
          <a:r>
            <a:rPr lang="en-US" sz="1100"/>
            <a:t>:             079-999-079 </a:t>
          </a:r>
          <a:r>
            <a:rPr lang="ru-RU" sz="1100"/>
            <a:t>Александр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4</xdr:row>
      <xdr:rowOff>104775</xdr:rowOff>
    </xdr:from>
    <xdr:ext cx="2345048" cy="1666606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924175"/>
          <a:ext cx="2345048" cy="1666606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285751</xdr:colOff>
      <xdr:row>17</xdr:row>
      <xdr:rowOff>57150</xdr:rowOff>
    </xdr:from>
    <xdr:to>
      <xdr:col>5</xdr:col>
      <xdr:colOff>2333625</xdr:colOff>
      <xdr:row>26</xdr:row>
      <xdr:rowOff>102016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6676" y="2857500"/>
          <a:ext cx="2047874" cy="208321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34</xdr:row>
      <xdr:rowOff>276226</xdr:rowOff>
    </xdr:from>
    <xdr:to>
      <xdr:col>5</xdr:col>
      <xdr:colOff>2472472</xdr:colOff>
      <xdr:row>38</xdr:row>
      <xdr:rowOff>9344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5225" y="6934201"/>
          <a:ext cx="2358172" cy="1466668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29</xdr:row>
      <xdr:rowOff>66674</xdr:rowOff>
    </xdr:from>
    <xdr:to>
      <xdr:col>5</xdr:col>
      <xdr:colOff>2525669</xdr:colOff>
      <xdr:row>32</xdr:row>
      <xdr:rowOff>171273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72375" y="5114924"/>
          <a:ext cx="2354219" cy="1285699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40</xdr:row>
      <xdr:rowOff>47625</xdr:rowOff>
    </xdr:from>
    <xdr:to>
      <xdr:col>5</xdr:col>
      <xdr:colOff>2562722</xdr:colOff>
      <xdr:row>46</xdr:row>
      <xdr:rowOff>85725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67599" y="8639175"/>
          <a:ext cx="2524623" cy="155257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48</xdr:row>
      <xdr:rowOff>60589</xdr:rowOff>
    </xdr:from>
    <xdr:to>
      <xdr:col>5</xdr:col>
      <xdr:colOff>2047875</xdr:colOff>
      <xdr:row>54</xdr:row>
      <xdr:rowOff>161530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05750" y="10376164"/>
          <a:ext cx="1571625" cy="1615416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19050</xdr:rowOff>
    </xdr:from>
    <xdr:to>
      <xdr:col>5</xdr:col>
      <xdr:colOff>2409825</xdr:colOff>
      <xdr:row>62</xdr:row>
      <xdr:rowOff>58842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1789"/>
        <a:stretch/>
      </xdr:blipFill>
      <xdr:spPr>
        <a:xfrm>
          <a:off x="7572375" y="12058650"/>
          <a:ext cx="2266950" cy="1554267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58</xdr:row>
      <xdr:rowOff>180975</xdr:rowOff>
    </xdr:from>
    <xdr:to>
      <xdr:col>5</xdr:col>
      <xdr:colOff>1190625</xdr:colOff>
      <xdr:row>59</xdr:row>
      <xdr:rowOff>218440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24850" y="12801600"/>
          <a:ext cx="295275" cy="27559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64</xdr:row>
      <xdr:rowOff>123824</xdr:rowOff>
    </xdr:from>
    <xdr:to>
      <xdr:col>5</xdr:col>
      <xdr:colOff>2538516</xdr:colOff>
      <xdr:row>70</xdr:row>
      <xdr:rowOff>133350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5700" y="21450299"/>
          <a:ext cx="2462316" cy="1428751"/>
        </a:xfrm>
        <a:prstGeom prst="rect">
          <a:avLst/>
        </a:prstGeom>
      </xdr:spPr>
    </xdr:pic>
    <xdr:clientData/>
  </xdr:twoCellAnchor>
  <xdr:twoCellAnchor>
    <xdr:from>
      <xdr:col>4</xdr:col>
      <xdr:colOff>1190625</xdr:colOff>
      <xdr:row>0</xdr:row>
      <xdr:rowOff>342900</xdr:rowOff>
    </xdr:from>
    <xdr:to>
      <xdr:col>8</xdr:col>
      <xdr:colOff>647700</xdr:colOff>
      <xdr:row>0</xdr:row>
      <xdr:rowOff>1038225</xdr:rowOff>
    </xdr:to>
    <xdr:sp macro="" textlink="">
      <xdr:nvSpPr>
        <xdr:cNvPr id="15" name="TextBox 14"/>
        <xdr:cNvSpPr txBox="1"/>
      </xdr:nvSpPr>
      <xdr:spPr>
        <a:xfrm>
          <a:off x="7096125" y="342900"/>
          <a:ext cx="51054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Технический</a:t>
          </a:r>
          <a:r>
            <a:rPr lang="ru-RU" sz="1100" baseline="0"/>
            <a:t> специалист</a:t>
          </a:r>
          <a:r>
            <a:rPr lang="en-US" sz="1100" baseline="0"/>
            <a:t>:                    060-600-850 </a:t>
          </a:r>
          <a:r>
            <a:rPr lang="ru-RU" sz="1100" baseline="0"/>
            <a:t>Юрий</a:t>
          </a:r>
        </a:p>
        <a:p>
          <a:r>
            <a:rPr lang="ru-RU" sz="1100"/>
            <a:t>Бренд менеджер</a:t>
          </a:r>
          <a:r>
            <a:rPr lang="en-US" sz="1100"/>
            <a:t>:                      </a:t>
          </a:r>
          <a:r>
            <a:rPr lang="ru-RU" sz="1100" baseline="0"/>
            <a:t> </a:t>
          </a:r>
          <a:r>
            <a:rPr lang="en-US" sz="1100" baseline="0"/>
            <a:t>           </a:t>
          </a:r>
          <a:r>
            <a:rPr lang="ru-RU" sz="1100"/>
            <a:t>069-406-967 Юлиан</a:t>
          </a:r>
        </a:p>
        <a:p>
          <a:r>
            <a:rPr lang="ru-RU" sz="1100"/>
            <a:t>Менеджер отдела развития </a:t>
          </a:r>
          <a:r>
            <a:rPr lang="en-US" sz="1100"/>
            <a:t>:             079-999-079 </a:t>
          </a:r>
          <a:r>
            <a:rPr lang="ru-RU" sz="1100"/>
            <a:t>Александр </a:t>
          </a:r>
          <a:endParaRPr lang="en-US" sz="1100"/>
        </a:p>
      </xdr:txBody>
    </xdr:sp>
    <xdr:clientData/>
  </xdr:twoCellAnchor>
  <xdr:twoCellAnchor editAs="oneCell">
    <xdr:from>
      <xdr:col>10</xdr:col>
      <xdr:colOff>66675</xdr:colOff>
      <xdr:row>0</xdr:row>
      <xdr:rowOff>85725</xdr:rowOff>
    </xdr:from>
    <xdr:to>
      <xdr:col>11</xdr:col>
      <xdr:colOff>762000</xdr:colOff>
      <xdr:row>0</xdr:row>
      <xdr:rowOff>1099663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5" y="85725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104775</xdr:rowOff>
    </xdr:from>
    <xdr:to>
      <xdr:col>2</xdr:col>
      <xdr:colOff>571658</xdr:colOff>
      <xdr:row>0</xdr:row>
      <xdr:rowOff>1238250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5"/>
          <a:ext cx="4524533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2</xdr:row>
      <xdr:rowOff>323850</xdr:rowOff>
    </xdr:from>
    <xdr:ext cx="2345048" cy="166660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5362575"/>
          <a:ext cx="2345048" cy="1666606"/>
        </a:xfrm>
        <a:prstGeom prst="rect">
          <a:avLst/>
        </a:prstGeom>
      </xdr:spPr>
    </xdr:pic>
    <xdr:clientData/>
  </xdr:oneCellAnchor>
  <xdr:twoCellAnchor editAs="oneCell">
    <xdr:from>
      <xdr:col>5</xdr:col>
      <xdr:colOff>314325</xdr:colOff>
      <xdr:row>14</xdr:row>
      <xdr:rowOff>190500</xdr:rowOff>
    </xdr:from>
    <xdr:to>
      <xdr:col>5</xdr:col>
      <xdr:colOff>2095278</xdr:colOff>
      <xdr:row>18</xdr:row>
      <xdr:rowOff>171238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5" t="18542" r="-535" b="1686"/>
        <a:stretch/>
      </xdr:blipFill>
      <xdr:spPr>
        <a:xfrm>
          <a:off x="7715250" y="2647950"/>
          <a:ext cx="1780953" cy="1352338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295276</xdr:colOff>
      <xdr:row>19</xdr:row>
      <xdr:rowOff>38100</xdr:rowOff>
    </xdr:from>
    <xdr:to>
      <xdr:col>5</xdr:col>
      <xdr:colOff>2200276</xdr:colOff>
      <xdr:row>23</xdr:row>
      <xdr:rowOff>153112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1" y="4114800"/>
          <a:ext cx="1905000" cy="1486612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25</xdr:row>
      <xdr:rowOff>47625</xdr:rowOff>
    </xdr:from>
    <xdr:to>
      <xdr:col>5</xdr:col>
      <xdr:colOff>2562722</xdr:colOff>
      <xdr:row>31</xdr:row>
      <xdr:rowOff>85725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599" y="9801225"/>
          <a:ext cx="2524623" cy="15525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27</xdr:row>
      <xdr:rowOff>76525</xdr:rowOff>
    </xdr:from>
    <xdr:to>
      <xdr:col>4</xdr:col>
      <xdr:colOff>1495425</xdr:colOff>
      <xdr:row>31</xdr:row>
      <xdr:rowOff>114163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15" r="-1"/>
        <a:stretch/>
      </xdr:blipFill>
      <xdr:spPr>
        <a:xfrm>
          <a:off x="5486400" y="6582100"/>
          <a:ext cx="1885950" cy="980613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34</xdr:row>
      <xdr:rowOff>60589</xdr:rowOff>
    </xdr:from>
    <xdr:to>
      <xdr:col>5</xdr:col>
      <xdr:colOff>2047875</xdr:colOff>
      <xdr:row>40</xdr:row>
      <xdr:rowOff>161530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05750" y="11728714"/>
          <a:ext cx="1571625" cy="1615416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42</xdr:row>
      <xdr:rowOff>19050</xdr:rowOff>
    </xdr:from>
    <xdr:to>
      <xdr:col>5</xdr:col>
      <xdr:colOff>2409825</xdr:colOff>
      <xdr:row>48</xdr:row>
      <xdr:rowOff>58842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1789"/>
        <a:stretch/>
      </xdr:blipFill>
      <xdr:spPr>
        <a:xfrm>
          <a:off x="7572375" y="13649325"/>
          <a:ext cx="2266950" cy="1554267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44</xdr:row>
      <xdr:rowOff>180975</xdr:rowOff>
    </xdr:from>
    <xdr:to>
      <xdr:col>5</xdr:col>
      <xdr:colOff>1190625</xdr:colOff>
      <xdr:row>45</xdr:row>
      <xdr:rowOff>189865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24850" y="14382750"/>
          <a:ext cx="295275" cy="27559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50</xdr:row>
      <xdr:rowOff>123824</xdr:rowOff>
    </xdr:from>
    <xdr:to>
      <xdr:col>5</xdr:col>
      <xdr:colOff>2538516</xdr:colOff>
      <xdr:row>56</xdr:row>
      <xdr:rowOff>133350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5700" y="15668624"/>
          <a:ext cx="2462316" cy="1524001"/>
        </a:xfrm>
        <a:prstGeom prst="rect">
          <a:avLst/>
        </a:prstGeom>
      </xdr:spPr>
    </xdr:pic>
    <xdr:clientData/>
  </xdr:twoCellAnchor>
  <xdr:twoCellAnchor>
    <xdr:from>
      <xdr:col>4</xdr:col>
      <xdr:colOff>1190625</xdr:colOff>
      <xdr:row>0</xdr:row>
      <xdr:rowOff>342900</xdr:rowOff>
    </xdr:from>
    <xdr:to>
      <xdr:col>8</xdr:col>
      <xdr:colOff>647700</xdr:colOff>
      <xdr:row>0</xdr:row>
      <xdr:rowOff>1038225</xdr:rowOff>
    </xdr:to>
    <xdr:sp macro="" textlink="">
      <xdr:nvSpPr>
        <xdr:cNvPr id="11" name="TextBox 10"/>
        <xdr:cNvSpPr txBox="1"/>
      </xdr:nvSpPr>
      <xdr:spPr>
        <a:xfrm>
          <a:off x="7096125" y="342900"/>
          <a:ext cx="51054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Технический</a:t>
          </a:r>
          <a:r>
            <a:rPr lang="ru-RU" sz="1100" baseline="0"/>
            <a:t> специалист</a:t>
          </a:r>
          <a:r>
            <a:rPr lang="en-US" sz="1100" baseline="0"/>
            <a:t>:                    060-600-850 </a:t>
          </a:r>
          <a:r>
            <a:rPr lang="ru-RU" sz="1100" baseline="0"/>
            <a:t>Юрий</a:t>
          </a:r>
        </a:p>
        <a:p>
          <a:r>
            <a:rPr lang="ru-RU" sz="1100"/>
            <a:t>Бренд менеджер</a:t>
          </a:r>
          <a:r>
            <a:rPr lang="en-US" sz="1100"/>
            <a:t>:                      </a:t>
          </a:r>
          <a:r>
            <a:rPr lang="ru-RU" sz="1100" baseline="0"/>
            <a:t> </a:t>
          </a:r>
          <a:r>
            <a:rPr lang="en-US" sz="1100" baseline="0"/>
            <a:t>           </a:t>
          </a:r>
          <a:r>
            <a:rPr lang="ru-RU" sz="1100"/>
            <a:t>069-406-967 Юлиан</a:t>
          </a:r>
        </a:p>
        <a:p>
          <a:r>
            <a:rPr lang="ru-RU" sz="1100"/>
            <a:t>Менеджер отдела развития </a:t>
          </a:r>
          <a:r>
            <a:rPr lang="en-US" sz="1100"/>
            <a:t>:             079-999-079 </a:t>
          </a:r>
          <a:r>
            <a:rPr lang="ru-RU" sz="1100"/>
            <a:t>Александр </a:t>
          </a:r>
          <a:endParaRPr lang="en-US" sz="1100"/>
        </a:p>
      </xdr:txBody>
    </xdr:sp>
    <xdr:clientData/>
  </xdr:twoCellAnchor>
  <xdr:twoCellAnchor editAs="oneCell">
    <xdr:from>
      <xdr:col>9</xdr:col>
      <xdr:colOff>723900</xdr:colOff>
      <xdr:row>0</xdr:row>
      <xdr:rowOff>95250</xdr:rowOff>
    </xdr:from>
    <xdr:to>
      <xdr:col>11</xdr:col>
      <xdr:colOff>704850</xdr:colOff>
      <xdr:row>0</xdr:row>
      <xdr:rowOff>1109188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95250"/>
          <a:ext cx="1609725" cy="10139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114300</xdr:rowOff>
    </xdr:from>
    <xdr:to>
      <xdr:col>2</xdr:col>
      <xdr:colOff>524033</xdr:colOff>
      <xdr:row>0</xdr:row>
      <xdr:rowOff>1247775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4524533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2.hettich.com/hbh/addon/montage/MTA_928820300_OrgaTray_440.pdf;jsessionid=7A82F660F28095F26D54054DB8C7D53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hettich.com/blaetterkataloge/bkwc/?cat=TA_2020&amp;lang=de_DE" TargetMode="External"/><Relationship Id="rId7" Type="http://schemas.openxmlformats.org/officeDocument/2006/relationships/hyperlink" Target="https://web2.hettich.com/hbh/addon/montage/MTA_929311201_Antirutschmatte.pdf;jsessionid=F3C023EE05904B86677179D6AC84EF42" TargetMode="External"/><Relationship Id="rId12" Type="http://schemas.openxmlformats.org/officeDocument/2006/relationships/hyperlink" Target="https://web2.hettich.com/hbh/addon/montage/MTA_926495801_AvT_YOU-Inlay.pdf;jsessionid=7A82F660F28095F26D54054DB8C7D535" TargetMode="External"/><Relationship Id="rId2" Type="http://schemas.openxmlformats.org/officeDocument/2006/relationships/hyperlink" Target="http://www.hettich.com/blaetterkataloge/bkwc/?cat=TA_2020&amp;lang=de_DE" TargetMode="External"/><Relationship Id="rId1" Type="http://schemas.openxmlformats.org/officeDocument/2006/relationships/hyperlink" Target="http://www.hettich.com/blaetterkataloge/bkwc/?cat=TA_2020&amp;lang=de_DE" TargetMode="External"/><Relationship Id="rId6" Type="http://schemas.openxmlformats.org/officeDocument/2006/relationships/hyperlink" Target="https://web2.hettich.com/hbh/addon/montage/MTA_929192200_OrgaStore.pdf;jsessionid=38F0B50857D16AEFC69A50C24A254B8D" TargetMode="External"/><Relationship Id="rId11" Type="http://schemas.openxmlformats.org/officeDocument/2006/relationships/hyperlink" Target="https://web2.hettich.com/hbh/addon/montage/MTA_926495801_AvT_YOU-Inlay.pdf;jsessionid=7A82F660F28095F26D54054DB8C7D535" TargetMode="External"/><Relationship Id="rId5" Type="http://schemas.openxmlformats.org/officeDocument/2006/relationships/hyperlink" Target="https://web2.hettich.com/hbh/addon/montage/MTA_925783101_Actro_5D_PTO_Silent.pdf;jsessionid=DF2B5A65906B99445724A19497820BCD" TargetMode="External"/><Relationship Id="rId10" Type="http://schemas.openxmlformats.org/officeDocument/2006/relationships/hyperlink" Target="https://web2.hettich.com/hbh/addon/montage/MTA_928521000_Designprofil_gestaltbar.pdf;jsessionid=7A82F660F28095F26D54054DB8C7D535" TargetMode="External"/><Relationship Id="rId4" Type="http://schemas.openxmlformats.org/officeDocument/2006/relationships/hyperlink" Target="https://web2.hettich.com/hbh/addon/montage/MTA_926400703_AVT_YOU_SK_FA.pdf;jsessionid=DF2B5A65906B99445724A19497820BCD" TargetMode="External"/><Relationship Id="rId9" Type="http://schemas.openxmlformats.org/officeDocument/2006/relationships/hyperlink" Target="https://web2.hettich.com/hbh/addon/montage/MTA_927039301_DesignCape.pdf;jsessionid=7A82F660F28095F26D54054DB8C7D535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eb2.hettich.com/hbh/addon/montage/MO_000427_01_000.pdf;jsessionid=7A82F660F28095F26D54054DB8C7D535" TargetMode="External"/><Relationship Id="rId3" Type="http://schemas.openxmlformats.org/officeDocument/2006/relationships/hyperlink" Target="https://web2.hettich.com/hbh/addon/montage/MTA_928820300_OrgaTray_440.pdf;jsessionid=7A82F660F28095F26D54054DB8C7D535" TargetMode="External"/><Relationship Id="rId7" Type="http://schemas.openxmlformats.org/officeDocument/2006/relationships/hyperlink" Target="https://web2.hettich.com/hbh/addon/montage/MO_00256_02_000.pdf;jsessionid=7A82F660F28095F26D54054DB8C7D535" TargetMode="External"/><Relationship Id="rId2" Type="http://schemas.openxmlformats.org/officeDocument/2006/relationships/hyperlink" Target="https://web2.hettich.com/hbh/addon/montage/MTA_929192200_OrgaStore.pdf;jsessionid=38F0B50857D16AEFC69A50C24A254B8D" TargetMode="External"/><Relationship Id="rId1" Type="http://schemas.openxmlformats.org/officeDocument/2006/relationships/hyperlink" Target="https://web2.hettich.com/hbh/addon/montage/MTA_929311201_Antirutschmatte.pdf;jsessionid=F3C023EE05904B86677179D6AC84EF42" TargetMode="External"/><Relationship Id="rId6" Type="http://schemas.openxmlformats.org/officeDocument/2006/relationships/hyperlink" Target="https://web2.hettich.com/hbh/addon/montage/MO_00255_02_000.pdf;jsessionid=7A82F660F28095F26D54054DB8C7D535" TargetMode="External"/><Relationship Id="rId5" Type="http://schemas.openxmlformats.org/officeDocument/2006/relationships/hyperlink" Target="https://web2.hettich.com/hbh/addon/montage/MO_00252_02_000.pdf;jsessionid=7A82F660F28095F26D54054DB8C7D535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eb2.hettich.com/hbh/addon/montage/MO_00304_05_000.pdf;jsessionid=7A82F660F28095F26D54054DB8C7D535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eb2.hettich.com/hbh/addon/montage/MTA_928820300_OrgaTray_440.pdf;jsessionid=7A82F660F28095F26D54054DB8C7D535" TargetMode="External"/><Relationship Id="rId7" Type="http://schemas.openxmlformats.org/officeDocument/2006/relationships/hyperlink" Target="https://web2.hettich.com/hbh/addon/montage/MO_000428_01_000.pdf;jsessionid=ADD700F9EA50F381B0E2073594AC9C67" TargetMode="External"/><Relationship Id="rId2" Type="http://schemas.openxmlformats.org/officeDocument/2006/relationships/hyperlink" Target="https://web2.hettich.com/hbh/addon/montage/MTA_929192200_OrgaStore.pdf;jsessionid=38F0B50857D16AEFC69A50C24A254B8D" TargetMode="External"/><Relationship Id="rId1" Type="http://schemas.openxmlformats.org/officeDocument/2006/relationships/hyperlink" Target="https://web2.hettich.com/hbh/addon/montage/MTA_929311201_Antirutschmatte.pdf;jsessionid=F3C023EE05904B86677179D6AC84EF42" TargetMode="External"/><Relationship Id="rId6" Type="http://schemas.openxmlformats.org/officeDocument/2006/relationships/hyperlink" Target="http://www.hettich.com/blaetterkataloge/bkwc/?cat=TA_KSP_ROW_2018&amp;lang=ru_RU" TargetMode="External"/><Relationship Id="rId5" Type="http://schemas.openxmlformats.org/officeDocument/2006/relationships/hyperlink" Target="http://www.hettich.com/blaetterkataloge/bkwc/?cat=TA_KSP_ROW_2018&amp;lang=ru_RU" TargetMode="External"/><Relationship Id="rId4" Type="http://schemas.openxmlformats.org/officeDocument/2006/relationships/hyperlink" Target="https://web2.hettich.com/hbh/addon/montage/MO_00340_01_000.pdf;jsessionid=7A82F660F28095F26D54054DB8C7D535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46" workbookViewId="0">
      <selection activeCell="H55" sqref="H55"/>
    </sheetView>
  </sheetViews>
  <sheetFormatPr defaultRowHeight="15" x14ac:dyDescent="0.25"/>
  <cols>
    <col min="1" max="1" width="43.85546875" customWidth="1"/>
    <col min="2" max="2" width="17.85546875" customWidth="1"/>
    <col min="3" max="4" width="13.42578125" customWidth="1"/>
    <col min="5" max="5" width="22.85546875" customWidth="1"/>
    <col min="6" max="6" width="39" customWidth="1"/>
    <col min="8" max="8" width="18.28515625" customWidth="1"/>
    <col min="9" max="9" width="18.42578125" customWidth="1"/>
    <col min="10" max="12" width="18.28515625" customWidth="1"/>
  </cols>
  <sheetData>
    <row r="1" spans="1:12" ht="106.5" customHeight="1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thickBot="1" x14ac:dyDescent="0.3">
      <c r="A2" s="103"/>
      <c r="B2" s="104"/>
      <c r="C2" s="104"/>
      <c r="D2" s="104"/>
      <c r="E2" s="104"/>
      <c r="F2" s="104"/>
      <c r="G2" s="131"/>
      <c r="H2" s="131"/>
      <c r="I2" s="131"/>
      <c r="J2" s="131"/>
      <c r="K2" s="131"/>
      <c r="L2" s="131"/>
    </row>
    <row r="3" spans="1:12" ht="32.25" customHeight="1" thickBot="1" x14ac:dyDescent="0.3">
      <c r="A3" s="123" t="s">
        <v>35</v>
      </c>
      <c r="B3" s="124"/>
      <c r="C3" s="124"/>
      <c r="D3" s="124"/>
      <c r="E3" s="124"/>
      <c r="F3" s="119"/>
      <c r="G3" s="38"/>
      <c r="H3" s="60" t="s">
        <v>106</v>
      </c>
      <c r="I3" s="60" t="s">
        <v>107</v>
      </c>
      <c r="J3" s="60" t="s">
        <v>108</v>
      </c>
      <c r="K3" s="60" t="s">
        <v>109</v>
      </c>
      <c r="L3" s="60" t="s">
        <v>110</v>
      </c>
    </row>
    <row r="4" spans="1:12" ht="18.75" x14ac:dyDescent="0.3">
      <c r="A4" s="11" t="s">
        <v>50</v>
      </c>
      <c r="B4" s="16">
        <v>564</v>
      </c>
      <c r="C4" s="30">
        <f>B4-24</f>
        <v>540</v>
      </c>
      <c r="D4" s="25" t="s">
        <v>12</v>
      </c>
      <c r="E4" s="26" t="s">
        <v>0</v>
      </c>
      <c r="F4" s="111"/>
      <c r="G4" s="44" t="s">
        <v>12</v>
      </c>
      <c r="H4" s="46"/>
      <c r="I4" s="46"/>
      <c r="J4" s="46"/>
      <c r="K4" s="46"/>
      <c r="L4" s="46"/>
    </row>
    <row r="5" spans="1:12" ht="18.75" x14ac:dyDescent="0.3">
      <c r="A5" s="11" t="s">
        <v>40</v>
      </c>
      <c r="B5" s="16">
        <v>500</v>
      </c>
      <c r="C5" s="30">
        <f>B5-21</f>
        <v>479</v>
      </c>
      <c r="D5" s="8" t="s">
        <v>13</v>
      </c>
      <c r="E5" s="20" t="s">
        <v>1</v>
      </c>
      <c r="F5" s="111"/>
      <c r="G5" s="44" t="s">
        <v>13</v>
      </c>
      <c r="H5" s="46"/>
      <c r="I5" s="46"/>
      <c r="J5" s="46"/>
      <c r="K5" s="46"/>
      <c r="L5" s="46"/>
    </row>
    <row r="6" spans="1:12" x14ac:dyDescent="0.25">
      <c r="A6" s="4"/>
      <c r="B6" s="2"/>
      <c r="C6" s="2"/>
      <c r="D6" s="2"/>
      <c r="E6" s="2"/>
      <c r="F6" s="111"/>
      <c r="G6" s="41"/>
      <c r="H6" s="51"/>
      <c r="I6" s="51"/>
      <c r="J6" s="51"/>
      <c r="K6" s="51"/>
      <c r="L6" s="51"/>
    </row>
    <row r="7" spans="1:12" ht="18.75" x14ac:dyDescent="0.25">
      <c r="A7" s="4"/>
      <c r="B7" s="2"/>
      <c r="C7" s="31">
        <f>C4</f>
        <v>540</v>
      </c>
      <c r="D7" s="8" t="s">
        <v>14</v>
      </c>
      <c r="E7" s="20" t="s">
        <v>2</v>
      </c>
      <c r="F7" s="111"/>
      <c r="G7" s="44" t="s">
        <v>14</v>
      </c>
      <c r="H7" s="49"/>
      <c r="I7" s="49"/>
      <c r="J7" s="49"/>
      <c r="K7" s="49"/>
      <c r="L7" s="49"/>
    </row>
    <row r="8" spans="1:12" x14ac:dyDescent="0.25">
      <c r="A8" s="4"/>
      <c r="B8" s="2"/>
      <c r="C8" s="1"/>
      <c r="D8" s="1"/>
      <c r="E8" s="1"/>
      <c r="F8" s="111"/>
      <c r="G8" s="41"/>
      <c r="H8" s="52"/>
      <c r="I8" s="52"/>
      <c r="J8" s="52"/>
      <c r="K8" s="52"/>
      <c r="L8" s="52"/>
    </row>
    <row r="9" spans="1:12" ht="18.75" x14ac:dyDescent="0.25">
      <c r="A9" s="4"/>
      <c r="B9" s="8" t="s">
        <v>8</v>
      </c>
      <c r="C9" s="32" t="s">
        <v>4</v>
      </c>
      <c r="D9" s="8" t="s">
        <v>15</v>
      </c>
      <c r="E9" s="128" t="s">
        <v>3</v>
      </c>
      <c r="F9" s="111"/>
      <c r="G9" s="44" t="s">
        <v>15</v>
      </c>
      <c r="H9" s="55"/>
      <c r="I9" s="55"/>
      <c r="J9" s="55"/>
      <c r="K9" s="55"/>
      <c r="L9" s="55"/>
    </row>
    <row r="10" spans="1:12" ht="18.75" x14ac:dyDescent="0.25">
      <c r="A10" s="4"/>
      <c r="B10" s="8" t="s">
        <v>9</v>
      </c>
      <c r="C10" s="32" t="s">
        <v>5</v>
      </c>
      <c r="D10" s="8" t="s">
        <v>15</v>
      </c>
      <c r="E10" s="129"/>
      <c r="F10" s="111"/>
      <c r="G10" s="44" t="s">
        <v>15</v>
      </c>
      <c r="H10" s="55"/>
      <c r="I10" s="55"/>
      <c r="J10" s="55"/>
      <c r="K10" s="55"/>
      <c r="L10" s="55"/>
    </row>
    <row r="11" spans="1:12" ht="18.75" x14ac:dyDescent="0.25">
      <c r="A11" s="4"/>
      <c r="B11" s="8" t="s">
        <v>10</v>
      </c>
      <c r="C11" s="32" t="s">
        <v>6</v>
      </c>
      <c r="D11" s="8" t="s">
        <v>15</v>
      </c>
      <c r="E11" s="129"/>
      <c r="F11" s="111"/>
      <c r="G11" s="44" t="s">
        <v>15</v>
      </c>
      <c r="H11" s="55"/>
      <c r="I11" s="55"/>
      <c r="J11" s="55"/>
      <c r="K11" s="55"/>
      <c r="L11" s="55"/>
    </row>
    <row r="12" spans="1:12" ht="19.5" thickBot="1" x14ac:dyDescent="0.3">
      <c r="A12" s="5"/>
      <c r="B12" s="22" t="s">
        <v>11</v>
      </c>
      <c r="C12" s="33" t="s">
        <v>7</v>
      </c>
      <c r="D12" s="22" t="s">
        <v>15</v>
      </c>
      <c r="E12" s="130"/>
      <c r="F12" s="111"/>
      <c r="G12" s="44" t="s">
        <v>15</v>
      </c>
      <c r="H12" s="54"/>
      <c r="I12" s="54"/>
      <c r="J12" s="54"/>
      <c r="K12" s="54"/>
      <c r="L12" s="54"/>
    </row>
    <row r="13" spans="1:12" ht="55.5" customHeight="1" thickBot="1" x14ac:dyDescent="0.3">
      <c r="A13" s="125" t="s">
        <v>88</v>
      </c>
      <c r="B13" s="126"/>
      <c r="C13" s="126"/>
      <c r="D13" s="126"/>
      <c r="E13" s="127"/>
      <c r="F13" s="112"/>
    </row>
    <row r="14" spans="1:12" ht="33" customHeight="1" thickBot="1" x14ac:dyDescent="0.3">
      <c r="A14" s="123" t="s">
        <v>111</v>
      </c>
      <c r="B14" s="124"/>
      <c r="C14" s="124"/>
      <c r="D14" s="124"/>
      <c r="E14" s="124"/>
      <c r="F14" s="119"/>
      <c r="G14" s="38"/>
      <c r="H14" s="60" t="s">
        <v>106</v>
      </c>
    </row>
    <row r="15" spans="1:12" ht="18.95" customHeight="1" x14ac:dyDescent="0.3">
      <c r="A15" s="11" t="s">
        <v>50</v>
      </c>
      <c r="B15" s="16">
        <v>564</v>
      </c>
      <c r="C15" s="30">
        <f>B15-24</f>
        <v>540</v>
      </c>
      <c r="D15" s="25" t="s">
        <v>12</v>
      </c>
      <c r="E15" s="26" t="s">
        <v>0</v>
      </c>
      <c r="F15" s="111"/>
      <c r="G15" s="44" t="s">
        <v>12</v>
      </c>
      <c r="H15" s="46"/>
    </row>
    <row r="16" spans="1:12" ht="18.95" customHeight="1" x14ac:dyDescent="0.3">
      <c r="A16" s="11" t="s">
        <v>40</v>
      </c>
      <c r="B16" s="16">
        <v>500</v>
      </c>
      <c r="C16" s="30">
        <f>B16-26</f>
        <v>474</v>
      </c>
      <c r="D16" s="8" t="s">
        <v>13</v>
      </c>
      <c r="E16" s="20" t="s">
        <v>1</v>
      </c>
      <c r="F16" s="111"/>
      <c r="G16" s="44" t="s">
        <v>13</v>
      </c>
      <c r="H16" s="46"/>
    </row>
    <row r="17" spans="1:13" ht="18.95" customHeight="1" x14ac:dyDescent="0.25">
      <c r="A17" s="4"/>
      <c r="B17" s="2"/>
      <c r="C17" s="2"/>
      <c r="D17" s="2"/>
      <c r="E17" s="2"/>
      <c r="F17" s="111"/>
      <c r="G17" s="41"/>
      <c r="H17" s="51"/>
    </row>
    <row r="18" spans="1:13" ht="18.95" customHeight="1" x14ac:dyDescent="0.25">
      <c r="A18" s="4"/>
      <c r="B18" s="2"/>
      <c r="C18" s="31">
        <f>B15-24</f>
        <v>540</v>
      </c>
      <c r="D18" s="8" t="s">
        <v>14</v>
      </c>
      <c r="E18" s="20" t="s">
        <v>2</v>
      </c>
      <c r="F18" s="111"/>
      <c r="G18" s="44" t="s">
        <v>14</v>
      </c>
      <c r="H18" s="49"/>
    </row>
    <row r="19" spans="1:13" ht="18.95" customHeight="1" x14ac:dyDescent="0.25">
      <c r="A19" s="4"/>
      <c r="B19" s="2"/>
      <c r="C19" s="27"/>
      <c r="D19" s="27"/>
      <c r="E19" s="27"/>
      <c r="F19" s="111"/>
      <c r="G19" s="41"/>
      <c r="H19" s="52"/>
    </row>
    <row r="20" spans="1:13" ht="18.95" customHeight="1" thickBot="1" x14ac:dyDescent="0.3">
      <c r="A20" s="4"/>
      <c r="B20" s="8" t="s">
        <v>112</v>
      </c>
      <c r="C20" s="32" t="s">
        <v>113</v>
      </c>
      <c r="D20" s="8" t="s">
        <v>15</v>
      </c>
      <c r="E20" s="20" t="s">
        <v>3</v>
      </c>
      <c r="F20" s="112"/>
      <c r="G20" s="44" t="s">
        <v>15</v>
      </c>
      <c r="H20" s="55"/>
    </row>
    <row r="21" spans="1:13" ht="15.75" thickBot="1" x14ac:dyDescent="0.3">
      <c r="A21" s="103"/>
      <c r="B21" s="104"/>
      <c r="C21" s="104"/>
      <c r="D21" s="104"/>
      <c r="E21" s="104"/>
      <c r="F21" s="105"/>
    </row>
    <row r="22" spans="1:13" ht="26.25" x14ac:dyDescent="0.25">
      <c r="A22" s="61" t="s">
        <v>65</v>
      </c>
      <c r="B22" s="62"/>
      <c r="C22" s="62"/>
      <c r="D22" s="62"/>
      <c r="E22" s="63"/>
      <c r="F22" s="64"/>
      <c r="G22" s="77"/>
      <c r="H22" s="78"/>
      <c r="I22" s="78"/>
      <c r="J22" s="78"/>
      <c r="K22" s="78"/>
      <c r="L22" s="78"/>
      <c r="M22" s="64"/>
    </row>
    <row r="23" spans="1:13" ht="18.75" x14ac:dyDescent="0.3">
      <c r="A23" s="11" t="s">
        <v>40</v>
      </c>
      <c r="B23" s="16">
        <v>500</v>
      </c>
      <c r="C23" s="31">
        <f>B23-123</f>
        <v>377</v>
      </c>
      <c r="D23" s="8" t="s">
        <v>66</v>
      </c>
      <c r="E23" s="13" t="s">
        <v>42</v>
      </c>
      <c r="F23" s="65"/>
      <c r="G23" s="79"/>
      <c r="H23" s="80"/>
      <c r="I23" s="80"/>
      <c r="J23" s="80"/>
      <c r="K23" s="80"/>
      <c r="L23" s="80"/>
      <c r="M23" s="65"/>
    </row>
    <row r="24" spans="1:13" ht="18.75" x14ac:dyDescent="0.3">
      <c r="A24" s="106"/>
      <c r="B24" s="107"/>
      <c r="C24" s="31">
        <v>130</v>
      </c>
      <c r="D24" s="8" t="s">
        <v>41</v>
      </c>
      <c r="E24" s="12" t="s">
        <v>43</v>
      </c>
      <c r="F24" s="65"/>
      <c r="G24" s="79"/>
      <c r="H24" s="80"/>
      <c r="I24" s="80"/>
      <c r="J24" s="80"/>
      <c r="K24" s="80"/>
      <c r="L24" s="80"/>
      <c r="M24" s="65"/>
    </row>
    <row r="25" spans="1:13" ht="80.25" customHeight="1" thickBot="1" x14ac:dyDescent="0.3">
      <c r="A25" s="100" t="s">
        <v>95</v>
      </c>
      <c r="B25" s="101"/>
      <c r="C25" s="101"/>
      <c r="D25" s="101"/>
      <c r="E25" s="102"/>
      <c r="F25" s="66"/>
      <c r="G25" s="79"/>
      <c r="H25" s="80"/>
      <c r="I25" s="80"/>
      <c r="J25" s="80"/>
      <c r="K25" s="80"/>
      <c r="L25" s="80"/>
      <c r="M25" s="65"/>
    </row>
    <row r="26" spans="1:13" ht="26.25" x14ac:dyDescent="0.25">
      <c r="A26" s="61" t="s">
        <v>67</v>
      </c>
      <c r="B26" s="62"/>
      <c r="C26" s="62"/>
      <c r="D26" s="62"/>
      <c r="E26" s="63"/>
      <c r="F26" s="64"/>
      <c r="G26" s="79"/>
      <c r="H26" s="80"/>
      <c r="I26" s="80"/>
      <c r="J26" s="80"/>
      <c r="K26" s="80"/>
      <c r="L26" s="80"/>
      <c r="M26" s="65"/>
    </row>
    <row r="27" spans="1:13" ht="18.75" x14ac:dyDescent="0.3">
      <c r="A27" s="11" t="s">
        <v>40</v>
      </c>
      <c r="B27" s="16">
        <v>500</v>
      </c>
      <c r="C27" s="31">
        <f>B27-125</f>
        <v>375</v>
      </c>
      <c r="D27" s="8" t="s">
        <v>66</v>
      </c>
      <c r="E27" s="13" t="s">
        <v>42</v>
      </c>
      <c r="F27" s="65"/>
      <c r="G27" s="79"/>
      <c r="H27" s="80"/>
      <c r="I27" s="80"/>
      <c r="J27" s="80"/>
      <c r="K27" s="80"/>
      <c r="L27" s="80"/>
      <c r="M27" s="65"/>
    </row>
    <row r="28" spans="1:13" ht="18.75" x14ac:dyDescent="0.3">
      <c r="A28" s="106"/>
      <c r="B28" s="107"/>
      <c r="C28" s="31">
        <v>130</v>
      </c>
      <c r="D28" s="8" t="s">
        <v>41</v>
      </c>
      <c r="E28" s="12" t="s">
        <v>43</v>
      </c>
      <c r="F28" s="65"/>
      <c r="G28" s="79"/>
      <c r="H28" s="80"/>
      <c r="I28" s="80"/>
      <c r="J28" s="80"/>
      <c r="K28" s="80"/>
      <c r="L28" s="80"/>
      <c r="M28" s="65"/>
    </row>
    <row r="29" spans="1:13" ht="80.25" customHeight="1" thickBot="1" x14ac:dyDescent="0.3">
      <c r="A29" s="100" t="s">
        <v>95</v>
      </c>
      <c r="B29" s="101"/>
      <c r="C29" s="101"/>
      <c r="D29" s="101"/>
      <c r="E29" s="102"/>
      <c r="F29" s="66"/>
      <c r="G29" s="81"/>
      <c r="H29" s="82"/>
      <c r="I29" s="82"/>
      <c r="J29" s="82"/>
      <c r="K29" s="82"/>
      <c r="L29" s="82"/>
      <c r="M29" s="66"/>
    </row>
    <row r="30" spans="1:13" ht="66" customHeight="1" x14ac:dyDescent="0.25">
      <c r="A30" s="108" t="s">
        <v>68</v>
      </c>
      <c r="B30" s="109"/>
      <c r="C30" s="109"/>
      <c r="D30" s="109"/>
      <c r="E30" s="110"/>
      <c r="F30" s="119"/>
      <c r="G30" s="77"/>
      <c r="H30" s="78"/>
      <c r="I30" s="78"/>
      <c r="J30" s="78"/>
      <c r="K30" s="78"/>
      <c r="L30" s="78"/>
      <c r="M30" s="64"/>
    </row>
    <row r="31" spans="1:13" ht="18.75" x14ac:dyDescent="0.3">
      <c r="A31" s="11" t="s">
        <v>50</v>
      </c>
      <c r="B31" s="16">
        <v>564</v>
      </c>
      <c r="C31" s="31">
        <f>B31-66</f>
        <v>498</v>
      </c>
      <c r="D31" s="8" t="s">
        <v>66</v>
      </c>
      <c r="E31" s="28" t="s">
        <v>46</v>
      </c>
      <c r="F31" s="111"/>
      <c r="G31" s="79"/>
      <c r="H31" s="80"/>
      <c r="I31" s="80"/>
      <c r="J31" s="80"/>
      <c r="K31" s="80"/>
      <c r="L31" s="80"/>
      <c r="M31" s="65"/>
    </row>
    <row r="32" spans="1:13" ht="18.75" x14ac:dyDescent="0.25">
      <c r="A32" s="116"/>
      <c r="B32" s="107"/>
      <c r="C32" s="31">
        <v>66</v>
      </c>
      <c r="D32" s="8" t="s">
        <v>70</v>
      </c>
      <c r="E32" s="12" t="s">
        <v>43</v>
      </c>
      <c r="F32" s="111"/>
      <c r="G32" s="79"/>
      <c r="H32" s="80"/>
      <c r="I32" s="80"/>
      <c r="J32" s="80"/>
      <c r="K32" s="80"/>
      <c r="L32" s="80"/>
      <c r="M32" s="65"/>
    </row>
    <row r="33" spans="1:13" ht="18.75" x14ac:dyDescent="0.25">
      <c r="A33" s="117"/>
      <c r="B33" s="118"/>
      <c r="C33" s="31">
        <f>B31-119</f>
        <v>445</v>
      </c>
      <c r="D33" s="8" t="s">
        <v>71</v>
      </c>
      <c r="E33" s="12" t="s">
        <v>60</v>
      </c>
      <c r="F33" s="111"/>
      <c r="G33" s="79"/>
      <c r="H33" s="80"/>
      <c r="I33" s="80"/>
      <c r="J33" s="80"/>
      <c r="K33" s="80"/>
      <c r="L33" s="80"/>
      <c r="M33" s="65"/>
    </row>
    <row r="34" spans="1:13" ht="103.5" customHeight="1" thickBot="1" x14ac:dyDescent="0.3">
      <c r="A34" s="113" t="s">
        <v>87</v>
      </c>
      <c r="B34" s="114"/>
      <c r="C34" s="114"/>
      <c r="D34" s="114"/>
      <c r="E34" s="115"/>
      <c r="F34" s="112"/>
      <c r="G34" s="79"/>
      <c r="H34" s="80"/>
      <c r="I34" s="80"/>
      <c r="J34" s="80"/>
      <c r="K34" s="80"/>
      <c r="L34" s="80"/>
      <c r="M34" s="65"/>
    </row>
    <row r="35" spans="1:13" ht="66" customHeight="1" x14ac:dyDescent="0.25">
      <c r="A35" s="108" t="s">
        <v>69</v>
      </c>
      <c r="B35" s="109"/>
      <c r="C35" s="109"/>
      <c r="D35" s="109"/>
      <c r="E35" s="110"/>
      <c r="F35" s="64"/>
      <c r="G35" s="79"/>
      <c r="H35" s="80"/>
      <c r="I35" s="80"/>
      <c r="J35" s="80"/>
      <c r="K35" s="80"/>
      <c r="L35" s="80"/>
      <c r="M35" s="65"/>
    </row>
    <row r="36" spans="1:13" ht="18.75" x14ac:dyDescent="0.3">
      <c r="A36" s="11" t="s">
        <v>50</v>
      </c>
      <c r="B36" s="16">
        <v>564</v>
      </c>
      <c r="C36" s="31">
        <f>B36-66</f>
        <v>498</v>
      </c>
      <c r="D36" s="8" t="s">
        <v>66</v>
      </c>
      <c r="E36" s="28" t="s">
        <v>46</v>
      </c>
      <c r="F36" s="111"/>
      <c r="G36" s="79"/>
      <c r="H36" s="80"/>
      <c r="I36" s="80"/>
      <c r="J36" s="80"/>
      <c r="K36" s="80"/>
      <c r="L36" s="80"/>
      <c r="M36" s="65"/>
    </row>
    <row r="37" spans="1:13" ht="18.75" x14ac:dyDescent="0.25">
      <c r="A37" s="116"/>
      <c r="B37" s="107"/>
      <c r="C37" s="31">
        <v>130</v>
      </c>
      <c r="D37" s="8" t="s">
        <v>70</v>
      </c>
      <c r="E37" s="12" t="s">
        <v>43</v>
      </c>
      <c r="F37" s="111"/>
      <c r="G37" s="79"/>
      <c r="H37" s="80"/>
      <c r="I37" s="80"/>
      <c r="J37" s="80"/>
      <c r="K37" s="80"/>
      <c r="L37" s="80"/>
      <c r="M37" s="65"/>
    </row>
    <row r="38" spans="1:13" ht="18.75" x14ac:dyDescent="0.25">
      <c r="A38" s="117"/>
      <c r="B38" s="118"/>
      <c r="C38" s="31">
        <f>B36-119</f>
        <v>445</v>
      </c>
      <c r="D38" s="8" t="s">
        <v>71</v>
      </c>
      <c r="E38" s="12" t="s">
        <v>60</v>
      </c>
      <c r="F38" s="111"/>
      <c r="G38" s="79"/>
      <c r="H38" s="80"/>
      <c r="I38" s="80"/>
      <c r="J38" s="80"/>
      <c r="K38" s="80"/>
      <c r="L38" s="80"/>
      <c r="M38" s="65"/>
    </row>
    <row r="39" spans="1:13" ht="90.75" customHeight="1" thickBot="1" x14ac:dyDescent="0.3">
      <c r="A39" s="113" t="s">
        <v>87</v>
      </c>
      <c r="B39" s="114"/>
      <c r="C39" s="114"/>
      <c r="D39" s="114"/>
      <c r="E39" s="115"/>
      <c r="F39" s="112"/>
      <c r="G39" s="81"/>
      <c r="H39" s="82"/>
      <c r="I39" s="82"/>
      <c r="J39" s="82"/>
      <c r="K39" s="82"/>
      <c r="L39" s="82"/>
      <c r="M39" s="66"/>
    </row>
    <row r="40" spans="1:13" ht="29.25" customHeight="1" x14ac:dyDescent="0.25">
      <c r="A40" s="61" t="s">
        <v>72</v>
      </c>
      <c r="B40" s="62"/>
      <c r="C40" s="62"/>
      <c r="D40" s="62"/>
      <c r="E40" s="63"/>
      <c r="F40" s="64"/>
      <c r="G40" s="77"/>
      <c r="H40" s="78"/>
      <c r="I40" s="78"/>
      <c r="J40" s="78"/>
      <c r="K40" s="78"/>
      <c r="L40" s="78"/>
      <c r="M40" s="64"/>
    </row>
    <row r="41" spans="1:13" ht="18.75" x14ac:dyDescent="0.3">
      <c r="A41" s="11" t="s">
        <v>50</v>
      </c>
      <c r="B41" s="16">
        <v>564</v>
      </c>
      <c r="C41" s="31">
        <f>B41-12</f>
        <v>552</v>
      </c>
      <c r="D41" s="8" t="s">
        <v>66</v>
      </c>
      <c r="E41" s="12" t="s">
        <v>60</v>
      </c>
      <c r="F41" s="65"/>
      <c r="G41" s="79"/>
      <c r="H41" s="80"/>
      <c r="I41" s="80"/>
      <c r="J41" s="80"/>
      <c r="K41" s="80"/>
      <c r="L41" s="80"/>
      <c r="M41" s="65"/>
    </row>
    <row r="42" spans="1:13" ht="117.75" customHeight="1" thickBot="1" x14ac:dyDescent="0.3">
      <c r="A42" s="97" t="s">
        <v>86</v>
      </c>
      <c r="B42" s="98"/>
      <c r="C42" s="98"/>
      <c r="D42" s="98"/>
      <c r="E42" s="99"/>
      <c r="F42" s="66"/>
      <c r="G42" s="81"/>
      <c r="H42" s="82"/>
      <c r="I42" s="82"/>
      <c r="J42" s="82"/>
      <c r="K42" s="82"/>
      <c r="L42" s="82"/>
      <c r="M42" s="66"/>
    </row>
    <row r="43" spans="1:13" ht="15.75" customHeight="1" thickBot="1" x14ac:dyDescent="0.35">
      <c r="A43" s="83"/>
      <c r="B43" s="84"/>
      <c r="C43" s="84"/>
      <c r="D43" s="84"/>
      <c r="E43" s="84"/>
      <c r="F43" s="85"/>
    </row>
    <row r="44" spans="1:13" ht="26.25" x14ac:dyDescent="0.25">
      <c r="A44" s="61" t="s">
        <v>51</v>
      </c>
      <c r="B44" s="62"/>
      <c r="C44" s="62"/>
      <c r="D44" s="62"/>
      <c r="E44" s="63"/>
      <c r="F44" s="64"/>
    </row>
    <row r="45" spans="1:13" ht="18.75" x14ac:dyDescent="0.3">
      <c r="A45" s="11" t="s">
        <v>50</v>
      </c>
      <c r="B45" s="16">
        <v>530</v>
      </c>
      <c r="C45" s="31">
        <f>B45-219</f>
        <v>311</v>
      </c>
      <c r="D45" s="8" t="s">
        <v>52</v>
      </c>
      <c r="E45" s="12" t="s">
        <v>54</v>
      </c>
      <c r="F45" s="65"/>
    </row>
    <row r="46" spans="1:13" ht="18.75" customHeight="1" x14ac:dyDescent="0.25">
      <c r="A46" s="89" t="s">
        <v>89</v>
      </c>
      <c r="B46" s="90"/>
      <c r="C46" s="90"/>
      <c r="D46" s="90"/>
      <c r="E46" s="91"/>
      <c r="F46" s="65"/>
    </row>
    <row r="47" spans="1:13" ht="18.75" customHeight="1" x14ac:dyDescent="0.25">
      <c r="A47" s="70"/>
      <c r="B47" s="92"/>
      <c r="C47" s="92"/>
      <c r="D47" s="92"/>
      <c r="E47" s="93"/>
      <c r="F47" s="65"/>
    </row>
    <row r="48" spans="1:13" ht="18.75" customHeight="1" x14ac:dyDescent="0.25">
      <c r="A48" s="70"/>
      <c r="B48" s="92"/>
      <c r="C48" s="92"/>
      <c r="D48" s="92"/>
      <c r="E48" s="93"/>
      <c r="F48" s="65"/>
    </row>
    <row r="49" spans="1:11" ht="18" customHeight="1" x14ac:dyDescent="0.25">
      <c r="A49" s="70"/>
      <c r="B49" s="92"/>
      <c r="C49" s="92"/>
      <c r="D49" s="92"/>
      <c r="E49" s="93"/>
      <c r="F49" s="65"/>
    </row>
    <row r="50" spans="1:11" ht="15.75" customHeight="1" thickBot="1" x14ac:dyDescent="0.3">
      <c r="A50" s="94"/>
      <c r="B50" s="95"/>
      <c r="C50" s="95"/>
      <c r="D50" s="95"/>
      <c r="E50" s="96"/>
      <c r="F50" s="66"/>
    </row>
    <row r="51" spans="1:11" ht="15.75" customHeight="1" thickBot="1" x14ac:dyDescent="0.35">
      <c r="A51" s="83"/>
      <c r="B51" s="84"/>
      <c r="C51" s="84"/>
      <c r="D51" s="84"/>
      <c r="E51" s="84"/>
      <c r="F51" s="85"/>
    </row>
    <row r="52" spans="1:11" ht="26.25" x14ac:dyDescent="0.25">
      <c r="A52" s="61" t="s">
        <v>73</v>
      </c>
      <c r="B52" s="62"/>
      <c r="C52" s="62"/>
      <c r="D52" s="62"/>
      <c r="E52" s="63"/>
      <c r="F52" s="64"/>
    </row>
    <row r="53" spans="1:11" ht="18.75" x14ac:dyDescent="0.3">
      <c r="A53" s="11" t="s">
        <v>50</v>
      </c>
      <c r="B53" s="16">
        <v>0</v>
      </c>
      <c r="C53" s="31">
        <f>B53-43</f>
        <v>-43</v>
      </c>
      <c r="D53" s="8" t="s">
        <v>12</v>
      </c>
      <c r="E53" s="12" t="s">
        <v>55</v>
      </c>
      <c r="F53" s="65"/>
    </row>
    <row r="54" spans="1:11" ht="18.75" x14ac:dyDescent="0.3">
      <c r="A54" s="11" t="s">
        <v>40</v>
      </c>
      <c r="B54" s="16">
        <v>450</v>
      </c>
      <c r="C54" s="31">
        <f>B54-27</f>
        <v>423</v>
      </c>
      <c r="D54" s="8" t="s">
        <v>52</v>
      </c>
      <c r="E54" s="12" t="s">
        <v>56</v>
      </c>
      <c r="F54" s="65"/>
    </row>
    <row r="55" spans="1:11" ht="18.75" customHeight="1" x14ac:dyDescent="0.25">
      <c r="A55" s="67" t="s">
        <v>91</v>
      </c>
      <c r="B55" s="68"/>
      <c r="C55" s="68"/>
      <c r="D55" s="68"/>
      <c r="E55" s="69"/>
      <c r="F55" s="65"/>
    </row>
    <row r="56" spans="1:11" ht="18.75" customHeight="1" x14ac:dyDescent="0.25">
      <c r="A56" s="70"/>
      <c r="B56" s="68"/>
      <c r="C56" s="68"/>
      <c r="D56" s="68"/>
      <c r="E56" s="69"/>
      <c r="F56" s="65"/>
    </row>
    <row r="57" spans="1:11" ht="18" customHeight="1" x14ac:dyDescent="0.25">
      <c r="A57" s="71"/>
      <c r="B57" s="68"/>
      <c r="C57" s="68"/>
      <c r="D57" s="68"/>
      <c r="E57" s="69"/>
      <c r="F57" s="65"/>
    </row>
    <row r="58" spans="1:11" ht="15.75" thickBot="1" x14ac:dyDescent="0.3">
      <c r="A58" s="72"/>
      <c r="B58" s="73"/>
      <c r="C58" s="73"/>
      <c r="D58" s="73"/>
      <c r="E58" s="74"/>
      <c r="F58" s="66"/>
    </row>
    <row r="59" spans="1:11" ht="19.5" thickBot="1" x14ac:dyDescent="0.3">
      <c r="A59" s="86"/>
      <c r="B59" s="87"/>
      <c r="C59" s="87"/>
      <c r="D59" s="87"/>
      <c r="E59" s="87"/>
      <c r="F59" s="88"/>
    </row>
    <row r="60" spans="1:11" ht="26.25" x14ac:dyDescent="0.25">
      <c r="A60" s="61" t="s">
        <v>75</v>
      </c>
      <c r="B60" s="62"/>
      <c r="C60" s="62"/>
      <c r="D60" s="62"/>
      <c r="E60" s="63"/>
      <c r="F60" s="64"/>
      <c r="G60" s="77"/>
      <c r="H60" s="78"/>
      <c r="I60" s="78"/>
      <c r="J60" s="78"/>
      <c r="K60" s="64"/>
    </row>
    <row r="61" spans="1:11" ht="18.75" x14ac:dyDescent="0.3">
      <c r="A61" s="11" t="s">
        <v>74</v>
      </c>
      <c r="B61" s="16">
        <v>800</v>
      </c>
      <c r="C61" s="31">
        <f>B61-108</f>
        <v>692</v>
      </c>
      <c r="D61" s="8" t="s">
        <v>12</v>
      </c>
      <c r="E61" s="12" t="s">
        <v>46</v>
      </c>
      <c r="F61" s="65"/>
      <c r="G61" s="79"/>
      <c r="H61" s="80"/>
      <c r="I61" s="80"/>
      <c r="J61" s="80"/>
      <c r="K61" s="65"/>
    </row>
    <row r="62" spans="1:11" ht="18.75" customHeight="1" x14ac:dyDescent="0.25">
      <c r="A62" s="89" t="s">
        <v>90</v>
      </c>
      <c r="B62" s="90"/>
      <c r="C62" s="90"/>
      <c r="D62" s="90"/>
      <c r="E62" s="91"/>
      <c r="F62" s="65"/>
      <c r="G62" s="79"/>
      <c r="H62" s="80"/>
      <c r="I62" s="80"/>
      <c r="J62" s="80"/>
      <c r="K62" s="65"/>
    </row>
    <row r="63" spans="1:11" ht="18.75" customHeight="1" x14ac:dyDescent="0.25">
      <c r="A63" s="70"/>
      <c r="B63" s="92"/>
      <c r="C63" s="92"/>
      <c r="D63" s="92"/>
      <c r="E63" s="93"/>
      <c r="F63" s="65"/>
      <c r="G63" s="79"/>
      <c r="H63" s="80"/>
      <c r="I63" s="80"/>
      <c r="J63" s="80"/>
      <c r="K63" s="65"/>
    </row>
    <row r="64" spans="1:11" ht="18.75" customHeight="1" x14ac:dyDescent="0.25">
      <c r="A64" s="70"/>
      <c r="B64" s="92"/>
      <c r="C64" s="92"/>
      <c r="D64" s="92"/>
      <c r="E64" s="93"/>
      <c r="F64" s="65"/>
      <c r="G64" s="79"/>
      <c r="H64" s="80"/>
      <c r="I64" s="80"/>
      <c r="J64" s="80"/>
      <c r="K64" s="65"/>
    </row>
    <row r="65" spans="1:11" ht="18" customHeight="1" x14ac:dyDescent="0.25">
      <c r="A65" s="70"/>
      <c r="B65" s="92"/>
      <c r="C65" s="92"/>
      <c r="D65" s="92"/>
      <c r="E65" s="93"/>
      <c r="F65" s="65"/>
      <c r="G65" s="79"/>
      <c r="H65" s="80"/>
      <c r="I65" s="80"/>
      <c r="J65" s="80"/>
      <c r="K65" s="65"/>
    </row>
    <row r="66" spans="1:11" ht="120" customHeight="1" thickBot="1" x14ac:dyDescent="0.3">
      <c r="A66" s="94"/>
      <c r="B66" s="95"/>
      <c r="C66" s="95"/>
      <c r="D66" s="95"/>
      <c r="E66" s="96"/>
      <c r="F66" s="66"/>
      <c r="G66" s="81"/>
      <c r="H66" s="82"/>
      <c r="I66" s="82"/>
      <c r="J66" s="82"/>
      <c r="K66" s="66"/>
    </row>
    <row r="67" spans="1:11" ht="15.75" customHeight="1" thickBot="1" x14ac:dyDescent="0.35">
      <c r="A67" s="83"/>
      <c r="B67" s="84"/>
      <c r="C67" s="84"/>
      <c r="D67" s="84"/>
      <c r="E67" s="84"/>
      <c r="F67" s="85"/>
    </row>
    <row r="68" spans="1:11" ht="26.25" x14ac:dyDescent="0.25">
      <c r="A68" s="61" t="s">
        <v>76</v>
      </c>
      <c r="B68" s="62"/>
      <c r="C68" s="62"/>
      <c r="D68" s="62"/>
      <c r="E68" s="63"/>
      <c r="F68" s="64"/>
    </row>
    <row r="69" spans="1:11" ht="18.75" x14ac:dyDescent="0.3">
      <c r="A69" s="11" t="s">
        <v>50</v>
      </c>
      <c r="B69" s="16">
        <v>654</v>
      </c>
      <c r="C69" s="31">
        <f>B69-42</f>
        <v>612</v>
      </c>
      <c r="D69" s="8" t="s">
        <v>12</v>
      </c>
      <c r="E69" s="12" t="s">
        <v>80</v>
      </c>
      <c r="F69" s="65"/>
    </row>
    <row r="70" spans="1:11" ht="18.75" x14ac:dyDescent="0.3">
      <c r="A70" s="11" t="s">
        <v>40</v>
      </c>
      <c r="B70" s="16">
        <v>500</v>
      </c>
      <c r="C70" s="31">
        <f>B70-27</f>
        <v>473</v>
      </c>
      <c r="D70" s="8" t="s">
        <v>52</v>
      </c>
      <c r="E70" s="12" t="s">
        <v>79</v>
      </c>
      <c r="F70" s="65"/>
    </row>
    <row r="71" spans="1:11" ht="18.75" customHeight="1" x14ac:dyDescent="0.25">
      <c r="A71" s="67" t="s">
        <v>92</v>
      </c>
      <c r="B71" s="68"/>
      <c r="C71" s="68"/>
      <c r="D71" s="68"/>
      <c r="E71" s="69"/>
      <c r="F71" s="65"/>
    </row>
    <row r="72" spans="1:11" ht="18.75" customHeight="1" x14ac:dyDescent="0.25">
      <c r="A72" s="70"/>
      <c r="B72" s="68"/>
      <c r="C72" s="68"/>
      <c r="D72" s="68"/>
      <c r="E72" s="69"/>
      <c r="F72" s="65"/>
    </row>
    <row r="73" spans="1:11" ht="18" customHeight="1" x14ac:dyDescent="0.25">
      <c r="A73" s="71"/>
      <c r="B73" s="68"/>
      <c r="C73" s="68"/>
      <c r="D73" s="68"/>
      <c r="E73" s="69"/>
      <c r="F73" s="65"/>
    </row>
    <row r="74" spans="1:11" ht="15.75" thickBot="1" x14ac:dyDescent="0.3">
      <c r="A74" s="72"/>
      <c r="B74" s="73"/>
      <c r="C74" s="73"/>
      <c r="D74" s="73"/>
      <c r="E74" s="74"/>
      <c r="F74" s="66"/>
    </row>
    <row r="75" spans="1:11" ht="15.75" customHeight="1" thickBot="1" x14ac:dyDescent="0.35">
      <c r="A75" s="83"/>
      <c r="B75" s="84"/>
      <c r="C75" s="84"/>
      <c r="D75" s="84"/>
      <c r="E75" s="84"/>
      <c r="F75" s="85"/>
    </row>
    <row r="76" spans="1:11" ht="26.25" x14ac:dyDescent="0.25">
      <c r="A76" s="61" t="s">
        <v>83</v>
      </c>
      <c r="B76" s="62"/>
      <c r="C76" s="62"/>
      <c r="D76" s="62"/>
      <c r="E76" s="63"/>
      <c r="F76" s="64"/>
      <c r="G76" s="77"/>
      <c r="H76" s="78"/>
      <c r="I76" s="78"/>
      <c r="J76" s="78"/>
      <c r="K76" s="64"/>
    </row>
    <row r="77" spans="1:11" ht="18.75" x14ac:dyDescent="0.3">
      <c r="A77" s="11" t="s">
        <v>40</v>
      </c>
      <c r="B77" s="16">
        <v>450</v>
      </c>
      <c r="C77" s="31">
        <f>B77-10</f>
        <v>440</v>
      </c>
      <c r="D77" s="8" t="s">
        <v>66</v>
      </c>
      <c r="E77" s="12" t="s">
        <v>81</v>
      </c>
      <c r="F77" s="65"/>
      <c r="G77" s="79"/>
      <c r="H77" s="80"/>
      <c r="I77" s="80"/>
      <c r="J77" s="80"/>
      <c r="K77" s="65"/>
    </row>
    <row r="78" spans="1:11" ht="18.75" x14ac:dyDescent="0.3">
      <c r="A78" s="75"/>
      <c r="B78" s="76"/>
      <c r="C78" s="31">
        <f>B77-45</f>
        <v>405</v>
      </c>
      <c r="D78" s="8" t="s">
        <v>70</v>
      </c>
      <c r="E78" s="12" t="s">
        <v>82</v>
      </c>
      <c r="F78" s="65"/>
      <c r="G78" s="79"/>
      <c r="H78" s="80"/>
      <c r="I78" s="80"/>
      <c r="J78" s="80"/>
      <c r="K78" s="65"/>
    </row>
    <row r="79" spans="1:11" ht="18.75" customHeight="1" x14ac:dyDescent="0.25">
      <c r="A79" s="67" t="s">
        <v>93</v>
      </c>
      <c r="B79" s="68"/>
      <c r="C79" s="68"/>
      <c r="D79" s="68"/>
      <c r="E79" s="69"/>
      <c r="F79" s="65"/>
      <c r="G79" s="79"/>
      <c r="H79" s="80"/>
      <c r="I79" s="80"/>
      <c r="J79" s="80"/>
      <c r="K79" s="65"/>
    </row>
    <row r="80" spans="1:11" ht="18.75" customHeight="1" x14ac:dyDescent="0.25">
      <c r="A80" s="70"/>
      <c r="B80" s="68"/>
      <c r="C80" s="68"/>
      <c r="D80" s="68"/>
      <c r="E80" s="69"/>
      <c r="F80" s="65"/>
      <c r="G80" s="79"/>
      <c r="H80" s="80"/>
      <c r="I80" s="80"/>
      <c r="J80" s="80"/>
      <c r="K80" s="65"/>
    </row>
    <row r="81" spans="1:11" ht="18" customHeight="1" x14ac:dyDescent="0.25">
      <c r="A81" s="71"/>
      <c r="B81" s="68"/>
      <c r="C81" s="68"/>
      <c r="D81" s="68"/>
      <c r="E81" s="69"/>
      <c r="F81" s="65"/>
      <c r="G81" s="79"/>
      <c r="H81" s="80"/>
      <c r="I81" s="80"/>
      <c r="J81" s="80"/>
      <c r="K81" s="65"/>
    </row>
    <row r="82" spans="1:11" ht="15.75" thickBot="1" x14ac:dyDescent="0.3">
      <c r="A82" s="72"/>
      <c r="B82" s="73"/>
      <c r="C82" s="73"/>
      <c r="D82" s="73"/>
      <c r="E82" s="74"/>
      <c r="F82" s="66"/>
      <c r="G82" s="81"/>
      <c r="H82" s="82"/>
      <c r="I82" s="82"/>
      <c r="J82" s="82"/>
      <c r="K82" s="66"/>
    </row>
    <row r="83" spans="1:11" ht="19.5" thickBot="1" x14ac:dyDescent="0.35">
      <c r="A83" s="83"/>
      <c r="B83" s="84"/>
      <c r="C83" s="84"/>
      <c r="D83" s="84"/>
      <c r="E83" s="84"/>
      <c r="F83" s="85"/>
      <c r="G83" s="77"/>
      <c r="H83" s="78"/>
      <c r="I83" s="78"/>
      <c r="J83" s="78"/>
      <c r="K83" s="64"/>
    </row>
    <row r="84" spans="1:11" ht="26.25" x14ac:dyDescent="0.25">
      <c r="A84" s="61" t="s">
        <v>84</v>
      </c>
      <c r="B84" s="62"/>
      <c r="C84" s="62"/>
      <c r="D84" s="62"/>
      <c r="E84" s="63"/>
      <c r="F84" s="64"/>
      <c r="G84" s="79"/>
      <c r="H84" s="80"/>
      <c r="I84" s="80"/>
      <c r="J84" s="80"/>
      <c r="K84" s="65"/>
    </row>
    <row r="85" spans="1:11" ht="18.75" x14ac:dyDescent="0.3">
      <c r="A85" s="11" t="s">
        <v>40</v>
      </c>
      <c r="B85" s="16">
        <v>500</v>
      </c>
      <c r="C85" s="31">
        <f>B85-10</f>
        <v>490</v>
      </c>
      <c r="D85" s="8" t="s">
        <v>66</v>
      </c>
      <c r="E85" s="12" t="s">
        <v>85</v>
      </c>
      <c r="F85" s="65"/>
      <c r="G85" s="79"/>
      <c r="H85" s="80"/>
      <c r="I85" s="80"/>
      <c r="J85" s="80"/>
      <c r="K85" s="65"/>
    </row>
    <row r="86" spans="1:11" ht="18.75" x14ac:dyDescent="0.3">
      <c r="A86" s="75"/>
      <c r="B86" s="76"/>
      <c r="C86" s="31">
        <f>B85-45</f>
        <v>455</v>
      </c>
      <c r="D86" s="8" t="s">
        <v>70</v>
      </c>
      <c r="E86" s="12" t="s">
        <v>82</v>
      </c>
      <c r="F86" s="65"/>
      <c r="G86" s="79"/>
      <c r="H86" s="80"/>
      <c r="I86" s="80"/>
      <c r="J86" s="80"/>
      <c r="K86" s="65"/>
    </row>
    <row r="87" spans="1:11" x14ac:dyDescent="0.25">
      <c r="A87" s="67" t="s">
        <v>94</v>
      </c>
      <c r="B87" s="68"/>
      <c r="C87" s="68"/>
      <c r="D87" s="68"/>
      <c r="E87" s="69"/>
      <c r="F87" s="65"/>
      <c r="G87" s="79"/>
      <c r="H87" s="80"/>
      <c r="I87" s="80"/>
      <c r="J87" s="80"/>
      <c r="K87" s="65"/>
    </row>
    <row r="88" spans="1:11" x14ac:dyDescent="0.25">
      <c r="A88" s="70"/>
      <c r="B88" s="68"/>
      <c r="C88" s="68"/>
      <c r="D88" s="68"/>
      <c r="E88" s="69"/>
      <c r="F88" s="65"/>
      <c r="G88" s="79"/>
      <c r="H88" s="80"/>
      <c r="I88" s="80"/>
      <c r="J88" s="80"/>
      <c r="K88" s="65"/>
    </row>
    <row r="89" spans="1:11" x14ac:dyDescent="0.25">
      <c r="A89" s="71"/>
      <c r="B89" s="68"/>
      <c r="C89" s="68"/>
      <c r="D89" s="68"/>
      <c r="E89" s="69"/>
      <c r="F89" s="65"/>
      <c r="G89" s="79"/>
      <c r="H89" s="80"/>
      <c r="I89" s="80"/>
      <c r="J89" s="80"/>
      <c r="K89" s="65"/>
    </row>
    <row r="90" spans="1:11" ht="15.75" thickBot="1" x14ac:dyDescent="0.3">
      <c r="A90" s="72"/>
      <c r="B90" s="73"/>
      <c r="C90" s="73"/>
      <c r="D90" s="73"/>
      <c r="E90" s="74"/>
      <c r="F90" s="66"/>
      <c r="G90" s="81"/>
      <c r="H90" s="82"/>
      <c r="I90" s="82"/>
      <c r="J90" s="82"/>
      <c r="K90" s="66"/>
    </row>
  </sheetData>
  <sheetProtection password="DFD6" sheet="1" objects="1" scenarios="1"/>
  <mergeCells count="60">
    <mergeCell ref="A1:L1"/>
    <mergeCell ref="A14:E14"/>
    <mergeCell ref="F14:F20"/>
    <mergeCell ref="F3:F13"/>
    <mergeCell ref="A13:E13"/>
    <mergeCell ref="A3:E3"/>
    <mergeCell ref="E9:E12"/>
    <mergeCell ref="A2:L2"/>
    <mergeCell ref="A21:F21"/>
    <mergeCell ref="A22:E22"/>
    <mergeCell ref="F22:F25"/>
    <mergeCell ref="A24:B24"/>
    <mergeCell ref="A43:F43"/>
    <mergeCell ref="A35:E35"/>
    <mergeCell ref="F35:F39"/>
    <mergeCell ref="A39:E39"/>
    <mergeCell ref="A37:B38"/>
    <mergeCell ref="A30:E30"/>
    <mergeCell ref="F30:F34"/>
    <mergeCell ref="A34:E34"/>
    <mergeCell ref="A32:B33"/>
    <mergeCell ref="A26:E26"/>
    <mergeCell ref="F26:F29"/>
    <mergeCell ref="A28:B28"/>
    <mergeCell ref="G30:M39"/>
    <mergeCell ref="G22:M29"/>
    <mergeCell ref="A40:E40"/>
    <mergeCell ref="F40:F42"/>
    <mergeCell ref="A42:E42"/>
    <mergeCell ref="G40:M42"/>
    <mergeCell ref="A25:E25"/>
    <mergeCell ref="A29:E29"/>
    <mergeCell ref="G60:K66"/>
    <mergeCell ref="A44:E44"/>
    <mergeCell ref="F44:F50"/>
    <mergeCell ref="A46:E50"/>
    <mergeCell ref="A51:F51"/>
    <mergeCell ref="A52:E52"/>
    <mergeCell ref="F52:F58"/>
    <mergeCell ref="A55:E58"/>
    <mergeCell ref="A75:F75"/>
    <mergeCell ref="A59:F59"/>
    <mergeCell ref="A60:E60"/>
    <mergeCell ref="F60:F66"/>
    <mergeCell ref="A62:E66"/>
    <mergeCell ref="A67:F67"/>
    <mergeCell ref="A68:E68"/>
    <mergeCell ref="F68:F74"/>
    <mergeCell ref="A71:E74"/>
    <mergeCell ref="G83:K90"/>
    <mergeCell ref="A83:F83"/>
    <mergeCell ref="A84:E84"/>
    <mergeCell ref="F84:F90"/>
    <mergeCell ref="A86:B86"/>
    <mergeCell ref="A87:E90"/>
    <mergeCell ref="A76:E76"/>
    <mergeCell ref="F76:F82"/>
    <mergeCell ref="A79:E82"/>
    <mergeCell ref="A78:B78"/>
    <mergeCell ref="G76:K82"/>
  </mergeCells>
  <hyperlinks>
    <hyperlink ref="A42" r:id="rId1" location="page_252"/>
    <hyperlink ref="A34" r:id="rId2" location="page_254"/>
    <hyperlink ref="A39" r:id="rId3" location="page_254"/>
    <hyperlink ref="A13" r:id="rId4"/>
    <hyperlink ref="A46" r:id="rId5"/>
    <hyperlink ref="A62" r:id="rId6"/>
    <hyperlink ref="A55" r:id="rId7"/>
    <hyperlink ref="A71" r:id="rId8"/>
    <hyperlink ref="A79" r:id="rId9"/>
    <hyperlink ref="A87" r:id="rId10"/>
    <hyperlink ref="A25" r:id="rId11"/>
    <hyperlink ref="A29" r:id="rId12"/>
  </hyperlinks>
  <pageMargins left="0.7" right="0.7" top="0.75" bottom="0.75" header="0.3" footer="0.3"/>
  <pageSetup paperSize="9" orientation="portrait" verticalDpi="0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J23" sqref="J23"/>
    </sheetView>
  </sheetViews>
  <sheetFormatPr defaultRowHeight="15" x14ac:dyDescent="0.25"/>
  <cols>
    <col min="1" max="1" width="43.85546875" customWidth="1"/>
    <col min="2" max="2" width="17.85546875" customWidth="1"/>
    <col min="3" max="4" width="13.42578125" customWidth="1"/>
    <col min="5" max="5" width="22.85546875" customWidth="1"/>
    <col min="6" max="6" width="39" customWidth="1"/>
    <col min="7" max="7" width="10.85546875" customWidth="1"/>
    <col min="8" max="8" width="12" customWidth="1"/>
    <col min="9" max="9" width="12.140625" customWidth="1"/>
    <col min="10" max="10" width="12" customWidth="1"/>
    <col min="11" max="11" width="13.7109375" customWidth="1"/>
    <col min="12" max="12" width="12.7109375" customWidth="1"/>
  </cols>
  <sheetData>
    <row r="1" spans="1:12" ht="106.5" customHeight="1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thickBot="1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26.25" x14ac:dyDescent="0.25">
      <c r="A3" s="61" t="s">
        <v>36</v>
      </c>
      <c r="B3" s="62"/>
      <c r="C3" s="62"/>
      <c r="D3" s="62"/>
      <c r="E3" s="62"/>
      <c r="F3" s="119"/>
      <c r="G3" s="40"/>
      <c r="H3" s="45" t="s">
        <v>106</v>
      </c>
      <c r="I3" s="45" t="s">
        <v>107</v>
      </c>
      <c r="J3" s="45" t="s">
        <v>108</v>
      </c>
      <c r="K3" s="45" t="s">
        <v>109</v>
      </c>
      <c r="L3" s="47" t="s">
        <v>110</v>
      </c>
    </row>
    <row r="4" spans="1:12" ht="18.75" x14ac:dyDescent="0.3">
      <c r="A4" s="14" t="s">
        <v>50</v>
      </c>
      <c r="B4" s="16">
        <v>654</v>
      </c>
      <c r="C4" s="31">
        <f>B4-79</f>
        <v>575</v>
      </c>
      <c r="D4" s="8" t="s">
        <v>12</v>
      </c>
      <c r="E4" s="20" t="s">
        <v>0</v>
      </c>
      <c r="F4" s="111"/>
      <c r="G4" s="44" t="s">
        <v>12</v>
      </c>
      <c r="H4" s="49"/>
      <c r="I4" s="49"/>
      <c r="J4" s="55"/>
      <c r="K4" s="55"/>
      <c r="L4" s="55"/>
    </row>
    <row r="5" spans="1:12" ht="18.75" x14ac:dyDescent="0.3">
      <c r="A5" s="15" t="s">
        <v>17</v>
      </c>
      <c r="B5" s="9">
        <v>0</v>
      </c>
      <c r="C5" s="58">
        <f>B5-21</f>
        <v>-21</v>
      </c>
      <c r="D5" s="10" t="s">
        <v>13</v>
      </c>
      <c r="E5" s="34" t="s">
        <v>1</v>
      </c>
      <c r="F5" s="111"/>
      <c r="G5" s="56" t="s">
        <v>13</v>
      </c>
      <c r="H5" s="59"/>
      <c r="I5" s="59"/>
      <c r="J5" s="9"/>
      <c r="K5" s="9"/>
      <c r="L5" s="9"/>
    </row>
    <row r="6" spans="1:12" ht="18.75" x14ac:dyDescent="0.3">
      <c r="A6" s="14" t="s">
        <v>16</v>
      </c>
      <c r="B6" s="16">
        <v>450</v>
      </c>
      <c r="C6" s="31">
        <f>B6-25</f>
        <v>425</v>
      </c>
      <c r="D6" s="8" t="s">
        <v>13</v>
      </c>
      <c r="E6" s="20" t="s">
        <v>1</v>
      </c>
      <c r="F6" s="111"/>
      <c r="G6" s="44" t="s">
        <v>13</v>
      </c>
      <c r="H6" s="49"/>
      <c r="I6" s="49"/>
      <c r="J6" s="55"/>
      <c r="K6" s="55"/>
      <c r="L6" s="55"/>
    </row>
    <row r="7" spans="1:12" ht="18.75" x14ac:dyDescent="0.3">
      <c r="A7" s="3"/>
      <c r="B7" s="2"/>
      <c r="C7" s="2"/>
      <c r="D7" s="6"/>
      <c r="E7" s="2"/>
      <c r="F7" s="111"/>
      <c r="G7" s="41"/>
      <c r="H7" s="51"/>
      <c r="I7" s="51"/>
      <c r="J7" s="51"/>
      <c r="K7" s="51"/>
      <c r="L7" s="51"/>
    </row>
    <row r="8" spans="1:12" ht="18.75" x14ac:dyDescent="0.25">
      <c r="A8" s="4"/>
      <c r="B8" s="2"/>
      <c r="C8" s="31">
        <f>B4-90</f>
        <v>564</v>
      </c>
      <c r="D8" s="8" t="s">
        <v>14</v>
      </c>
      <c r="E8" s="20" t="s">
        <v>2</v>
      </c>
      <c r="F8" s="111"/>
      <c r="G8" s="44" t="s">
        <v>14</v>
      </c>
      <c r="H8" s="49"/>
      <c r="I8" s="49"/>
      <c r="J8" s="55"/>
      <c r="K8" s="55"/>
      <c r="L8" s="55"/>
    </row>
    <row r="9" spans="1:12" ht="17.25" customHeight="1" x14ac:dyDescent="0.25">
      <c r="A9" s="4"/>
      <c r="B9" s="2"/>
      <c r="C9" s="1"/>
      <c r="D9" s="1"/>
      <c r="E9" s="27"/>
      <c r="F9" s="111"/>
      <c r="G9" s="41"/>
      <c r="H9" s="52"/>
      <c r="I9" s="52"/>
      <c r="J9" s="52"/>
      <c r="K9" s="52"/>
      <c r="L9" s="52"/>
    </row>
    <row r="10" spans="1:12" ht="18.75" x14ac:dyDescent="0.25">
      <c r="A10" s="4"/>
      <c r="B10" s="8" t="s">
        <v>18</v>
      </c>
      <c r="C10" s="32" t="s">
        <v>19</v>
      </c>
      <c r="D10" s="8" t="s">
        <v>15</v>
      </c>
      <c r="E10" s="20" t="s">
        <v>3</v>
      </c>
      <c r="F10" s="111"/>
      <c r="G10" s="57" t="s">
        <v>15</v>
      </c>
      <c r="H10" s="55"/>
      <c r="I10" s="55"/>
      <c r="J10" s="55"/>
      <c r="K10" s="55"/>
      <c r="L10" s="55"/>
    </row>
    <row r="11" spans="1:12" ht="18.75" x14ac:dyDescent="0.25">
      <c r="A11" s="4"/>
      <c r="B11" s="8" t="s">
        <v>20</v>
      </c>
      <c r="C11" s="32" t="s">
        <v>25</v>
      </c>
      <c r="D11" s="8" t="s">
        <v>15</v>
      </c>
      <c r="E11" s="20" t="s">
        <v>3</v>
      </c>
      <c r="F11" s="111"/>
      <c r="G11" s="57" t="s">
        <v>15</v>
      </c>
      <c r="H11" s="55"/>
      <c r="I11" s="55"/>
      <c r="J11" s="55"/>
      <c r="K11" s="55"/>
      <c r="L11" s="55"/>
    </row>
    <row r="12" spans="1:12" ht="18.75" x14ac:dyDescent="0.25">
      <c r="A12" s="4"/>
      <c r="B12" s="8" t="s">
        <v>21</v>
      </c>
      <c r="C12" s="32" t="s">
        <v>26</v>
      </c>
      <c r="D12" s="8" t="s">
        <v>15</v>
      </c>
      <c r="E12" s="20" t="s">
        <v>3</v>
      </c>
      <c r="F12" s="111"/>
      <c r="G12" s="44" t="s">
        <v>15</v>
      </c>
      <c r="H12" s="55"/>
      <c r="I12" s="55"/>
      <c r="J12" s="55"/>
      <c r="K12" s="55"/>
      <c r="L12" s="55"/>
    </row>
    <row r="13" spans="1:12" ht="18.75" x14ac:dyDescent="0.25">
      <c r="A13" s="4"/>
      <c r="B13" s="8" t="s">
        <v>22</v>
      </c>
      <c r="C13" s="32" t="s">
        <v>27</v>
      </c>
      <c r="D13" s="8" t="s">
        <v>15</v>
      </c>
      <c r="E13" s="20" t="s">
        <v>3</v>
      </c>
      <c r="F13" s="111"/>
      <c r="G13" s="44" t="s">
        <v>15</v>
      </c>
      <c r="H13" s="55"/>
      <c r="I13" s="55"/>
      <c r="J13" s="55"/>
      <c r="K13" s="55"/>
      <c r="L13" s="55"/>
    </row>
    <row r="14" spans="1:12" ht="18.75" x14ac:dyDescent="0.25">
      <c r="A14" s="4"/>
      <c r="B14" s="8" t="s">
        <v>23</v>
      </c>
      <c r="C14" s="32" t="s">
        <v>28</v>
      </c>
      <c r="D14" s="8" t="s">
        <v>15</v>
      </c>
      <c r="E14" s="20" t="s">
        <v>3</v>
      </c>
      <c r="F14" s="111"/>
      <c r="G14" s="57" t="s">
        <v>15</v>
      </c>
      <c r="H14" s="55"/>
      <c r="I14" s="55"/>
      <c r="J14" s="55"/>
      <c r="K14" s="55"/>
      <c r="L14" s="55"/>
    </row>
    <row r="15" spans="1:12" ht="19.5" thickBot="1" x14ac:dyDescent="0.3">
      <c r="A15" s="4"/>
      <c r="B15" s="8" t="s">
        <v>24</v>
      </c>
      <c r="C15" s="32" t="s">
        <v>29</v>
      </c>
      <c r="D15" s="8" t="s">
        <v>15</v>
      </c>
      <c r="E15" s="12" t="s">
        <v>3</v>
      </c>
      <c r="F15" s="111"/>
      <c r="G15" s="44" t="s">
        <v>15</v>
      </c>
      <c r="H15" s="55"/>
      <c r="I15" s="55"/>
      <c r="J15" s="55"/>
      <c r="K15" s="55"/>
      <c r="L15" s="55"/>
    </row>
    <row r="16" spans="1:12" ht="36.75" customHeight="1" thickBot="1" x14ac:dyDescent="0.3">
      <c r="A16" s="132" t="s">
        <v>96</v>
      </c>
      <c r="B16" s="133"/>
      <c r="C16" s="133"/>
      <c r="D16" s="133"/>
      <c r="E16" s="134"/>
      <c r="F16" s="112"/>
    </row>
    <row r="17" spans="1:6" ht="15.75" thickBot="1" x14ac:dyDescent="0.3">
      <c r="A17" s="103"/>
      <c r="B17" s="104"/>
      <c r="C17" s="104"/>
      <c r="D17" s="104"/>
      <c r="E17" s="104"/>
      <c r="F17" s="105"/>
    </row>
    <row r="18" spans="1:6" ht="26.25" x14ac:dyDescent="0.25">
      <c r="A18" s="61" t="s">
        <v>38</v>
      </c>
      <c r="B18" s="62"/>
      <c r="C18" s="62"/>
      <c r="D18" s="62"/>
      <c r="E18" s="62"/>
      <c r="F18" s="119"/>
    </row>
    <row r="19" spans="1:6" ht="18.75" x14ac:dyDescent="0.3">
      <c r="A19" s="11" t="s">
        <v>40</v>
      </c>
      <c r="B19" s="16">
        <v>500</v>
      </c>
      <c r="C19" s="31">
        <f>B19-46</f>
        <v>454</v>
      </c>
      <c r="D19" s="8" t="s">
        <v>39</v>
      </c>
      <c r="E19" s="36" t="s">
        <v>42</v>
      </c>
      <c r="F19" s="111"/>
    </row>
    <row r="20" spans="1:6" ht="18.75" x14ac:dyDescent="0.3">
      <c r="A20" s="106"/>
      <c r="B20" s="107"/>
      <c r="C20" s="31">
        <v>121</v>
      </c>
      <c r="D20" s="8" t="s">
        <v>41</v>
      </c>
      <c r="E20" s="20" t="s">
        <v>43</v>
      </c>
      <c r="F20" s="111"/>
    </row>
    <row r="21" spans="1:6" ht="18.75" customHeight="1" x14ac:dyDescent="0.25">
      <c r="A21" s="143" t="s">
        <v>98</v>
      </c>
      <c r="B21" s="144"/>
      <c r="C21" s="144"/>
      <c r="D21" s="144"/>
      <c r="E21" s="144"/>
      <c r="F21" s="111"/>
    </row>
    <row r="22" spans="1:6" ht="18" customHeight="1" x14ac:dyDescent="0.25">
      <c r="A22" s="145"/>
      <c r="B22" s="144"/>
      <c r="C22" s="144"/>
      <c r="D22" s="144"/>
      <c r="E22" s="144"/>
      <c r="F22" s="111"/>
    </row>
    <row r="23" spans="1:6" x14ac:dyDescent="0.25">
      <c r="A23" s="145"/>
      <c r="B23" s="144"/>
      <c r="C23" s="144"/>
      <c r="D23" s="144"/>
      <c r="E23" s="144"/>
      <c r="F23" s="111"/>
    </row>
    <row r="24" spans="1:6" x14ac:dyDescent="0.25">
      <c r="A24" s="145"/>
      <c r="B24" s="144"/>
      <c r="C24" s="144"/>
      <c r="D24" s="144"/>
      <c r="E24" s="144"/>
      <c r="F24" s="111"/>
    </row>
    <row r="25" spans="1:6" x14ac:dyDescent="0.25">
      <c r="A25" s="145"/>
      <c r="B25" s="144"/>
      <c r="C25" s="144"/>
      <c r="D25" s="144"/>
      <c r="E25" s="144"/>
      <c r="F25" s="111"/>
    </row>
    <row r="26" spans="1:6" x14ac:dyDescent="0.25">
      <c r="A26" s="145"/>
      <c r="B26" s="144"/>
      <c r="C26" s="144"/>
      <c r="D26" s="144"/>
      <c r="E26" s="144"/>
      <c r="F26" s="111"/>
    </row>
    <row r="27" spans="1:6" ht="15.75" thickBot="1" x14ac:dyDescent="0.3">
      <c r="A27" s="146"/>
      <c r="B27" s="147"/>
      <c r="C27" s="147"/>
      <c r="D27" s="147"/>
      <c r="E27" s="147"/>
      <c r="F27" s="111"/>
    </row>
    <row r="28" spans="1:6" ht="22.5" customHeight="1" thickBot="1" x14ac:dyDescent="0.3">
      <c r="A28" s="135" t="s">
        <v>97</v>
      </c>
      <c r="B28" s="136"/>
      <c r="C28" s="136"/>
      <c r="D28" s="136"/>
      <c r="E28" s="137"/>
      <c r="F28" s="112"/>
    </row>
    <row r="29" spans="1:6" ht="19.5" thickBot="1" x14ac:dyDescent="0.3">
      <c r="A29" s="86"/>
      <c r="B29" s="87"/>
      <c r="C29" s="87"/>
      <c r="D29" s="87"/>
      <c r="E29" s="87"/>
      <c r="F29" s="88"/>
    </row>
    <row r="30" spans="1:6" ht="55.5" customHeight="1" x14ac:dyDescent="0.25">
      <c r="A30" s="148" t="s">
        <v>48</v>
      </c>
      <c r="B30" s="62"/>
      <c r="C30" s="62"/>
      <c r="D30" s="62"/>
      <c r="E30" s="63"/>
      <c r="F30" s="64"/>
    </row>
    <row r="31" spans="1:6" ht="18.75" x14ac:dyDescent="0.3">
      <c r="A31" s="11" t="s">
        <v>50</v>
      </c>
      <c r="B31" s="16">
        <v>464</v>
      </c>
      <c r="C31" s="31">
        <f>B31-88</f>
        <v>376</v>
      </c>
      <c r="D31" s="8" t="s">
        <v>45</v>
      </c>
      <c r="E31" s="12" t="s">
        <v>46</v>
      </c>
      <c r="F31" s="65"/>
    </row>
    <row r="32" spans="1:6" ht="18.75" x14ac:dyDescent="0.3">
      <c r="A32" s="106"/>
      <c r="B32" s="107"/>
      <c r="C32" s="31">
        <v>106</v>
      </c>
      <c r="D32" s="8" t="s">
        <v>44</v>
      </c>
      <c r="E32" s="12" t="s">
        <v>43</v>
      </c>
      <c r="F32" s="65"/>
    </row>
    <row r="33" spans="1:6" ht="15" customHeight="1" x14ac:dyDescent="0.25">
      <c r="A33" s="149" t="s">
        <v>99</v>
      </c>
      <c r="B33" s="68"/>
      <c r="C33" s="68"/>
      <c r="D33" s="68"/>
      <c r="E33" s="69"/>
      <c r="F33" s="65"/>
    </row>
    <row r="34" spans="1:6" ht="18.75" customHeight="1" thickBot="1" x14ac:dyDescent="0.3">
      <c r="A34" s="72"/>
      <c r="B34" s="73"/>
      <c r="C34" s="73"/>
      <c r="D34" s="73"/>
      <c r="E34" s="74"/>
      <c r="F34" s="66"/>
    </row>
    <row r="35" spans="1:6" ht="84" customHeight="1" x14ac:dyDescent="0.25">
      <c r="A35" s="148" t="s">
        <v>49</v>
      </c>
      <c r="B35" s="62"/>
      <c r="C35" s="62"/>
      <c r="D35" s="62"/>
      <c r="E35" s="63"/>
      <c r="F35" s="64"/>
    </row>
    <row r="36" spans="1:6" ht="18.75" x14ac:dyDescent="0.3">
      <c r="A36" s="11" t="s">
        <v>50</v>
      </c>
      <c r="B36" s="16">
        <v>464</v>
      </c>
      <c r="C36" s="31">
        <f>B36-88</f>
        <v>376</v>
      </c>
      <c r="D36" s="8" t="s">
        <v>45</v>
      </c>
      <c r="E36" s="12" t="s">
        <v>46</v>
      </c>
      <c r="F36" s="65"/>
    </row>
    <row r="37" spans="1:6" ht="18.75" x14ac:dyDescent="0.25">
      <c r="A37" s="106"/>
      <c r="B37" s="107"/>
      <c r="C37" s="31">
        <f>B36-93</f>
        <v>371</v>
      </c>
      <c r="D37" s="8" t="s">
        <v>47</v>
      </c>
      <c r="E37" s="12" t="s">
        <v>46</v>
      </c>
      <c r="F37" s="65"/>
    </row>
    <row r="38" spans="1:6" ht="15" customHeight="1" x14ac:dyDescent="0.25">
      <c r="A38" s="142"/>
      <c r="B38" s="118"/>
      <c r="C38" s="31">
        <v>157</v>
      </c>
      <c r="D38" s="8" t="s">
        <v>44</v>
      </c>
      <c r="E38" s="12" t="s">
        <v>43</v>
      </c>
      <c r="F38" s="65"/>
    </row>
    <row r="39" spans="1:6" ht="67.5" customHeight="1" thickBot="1" x14ac:dyDescent="0.3">
      <c r="A39" s="141" t="s">
        <v>100</v>
      </c>
      <c r="B39" s="73"/>
      <c r="C39" s="73"/>
      <c r="D39" s="73"/>
      <c r="E39" s="74"/>
      <c r="F39" s="66"/>
    </row>
    <row r="40" spans="1:6" ht="15.75" customHeight="1" thickBot="1" x14ac:dyDescent="0.35">
      <c r="A40" s="83"/>
      <c r="B40" s="84"/>
      <c r="C40" s="84"/>
      <c r="D40" s="84"/>
      <c r="E40" s="84"/>
      <c r="F40" s="85"/>
    </row>
    <row r="41" spans="1:6" ht="26.25" x14ac:dyDescent="0.25">
      <c r="A41" s="61" t="s">
        <v>51</v>
      </c>
      <c r="B41" s="62"/>
      <c r="C41" s="62"/>
      <c r="D41" s="62"/>
      <c r="E41" s="63"/>
      <c r="F41" s="64"/>
    </row>
    <row r="42" spans="1:6" ht="18.75" x14ac:dyDescent="0.3">
      <c r="A42" s="11" t="s">
        <v>50</v>
      </c>
      <c r="B42" s="16">
        <v>564</v>
      </c>
      <c r="C42" s="31">
        <f>B42-233</f>
        <v>331</v>
      </c>
      <c r="D42" s="8" t="s">
        <v>52</v>
      </c>
      <c r="E42" s="12" t="s">
        <v>54</v>
      </c>
      <c r="F42" s="65"/>
    </row>
    <row r="43" spans="1:6" ht="18.75" customHeight="1" x14ac:dyDescent="0.25">
      <c r="A43" s="138" t="s">
        <v>101</v>
      </c>
      <c r="B43" s="139"/>
      <c r="C43" s="139"/>
      <c r="D43" s="139"/>
      <c r="E43" s="140"/>
      <c r="F43" s="65"/>
    </row>
    <row r="44" spans="1:6" ht="18.75" customHeight="1" x14ac:dyDescent="0.25">
      <c r="A44" s="71"/>
      <c r="B44" s="68"/>
      <c r="C44" s="68"/>
      <c r="D44" s="68"/>
      <c r="E44" s="69"/>
      <c r="F44" s="65"/>
    </row>
    <row r="45" spans="1:6" ht="18.75" customHeight="1" x14ac:dyDescent="0.25">
      <c r="A45" s="71"/>
      <c r="B45" s="68"/>
      <c r="C45" s="68"/>
      <c r="D45" s="68"/>
      <c r="E45" s="69"/>
      <c r="F45" s="65"/>
    </row>
    <row r="46" spans="1:6" ht="18" customHeight="1" x14ac:dyDescent="0.25">
      <c r="A46" s="71"/>
      <c r="B46" s="68"/>
      <c r="C46" s="68"/>
      <c r="D46" s="68"/>
      <c r="E46" s="69"/>
      <c r="F46" s="65"/>
    </row>
    <row r="47" spans="1:6" ht="15.75" customHeight="1" thickBot="1" x14ac:dyDescent="0.3">
      <c r="A47" s="72"/>
      <c r="B47" s="73"/>
      <c r="C47" s="73"/>
      <c r="D47" s="73"/>
      <c r="E47" s="74"/>
      <c r="F47" s="66"/>
    </row>
    <row r="48" spans="1:6" ht="15.75" customHeight="1" thickBot="1" x14ac:dyDescent="0.35">
      <c r="A48" s="83"/>
      <c r="B48" s="84"/>
      <c r="C48" s="84"/>
      <c r="D48" s="84"/>
      <c r="E48" s="84"/>
      <c r="F48" s="85"/>
    </row>
    <row r="49" spans="1:6" ht="26.25" x14ac:dyDescent="0.25">
      <c r="A49" s="61" t="s">
        <v>53</v>
      </c>
      <c r="B49" s="62"/>
      <c r="C49" s="62"/>
      <c r="D49" s="62"/>
      <c r="E49" s="63"/>
      <c r="F49" s="64"/>
    </row>
    <row r="50" spans="1:6" ht="18.75" x14ac:dyDescent="0.3">
      <c r="A50" s="11" t="s">
        <v>50</v>
      </c>
      <c r="B50" s="16">
        <v>564</v>
      </c>
      <c r="C50" s="31">
        <f>B50-88</f>
        <v>476</v>
      </c>
      <c r="D50" s="8" t="s">
        <v>12</v>
      </c>
      <c r="E50" s="12" t="s">
        <v>55</v>
      </c>
      <c r="F50" s="65"/>
    </row>
    <row r="51" spans="1:6" ht="18.75" x14ac:dyDescent="0.3">
      <c r="A51" s="11" t="s">
        <v>40</v>
      </c>
      <c r="B51" s="16">
        <v>500</v>
      </c>
      <c r="C51" s="31">
        <f>B51-27</f>
        <v>473</v>
      </c>
      <c r="D51" s="8" t="s">
        <v>52</v>
      </c>
      <c r="E51" s="12" t="s">
        <v>56</v>
      </c>
      <c r="F51" s="65"/>
    </row>
    <row r="52" spans="1:6" ht="18.75" customHeight="1" x14ac:dyDescent="0.25">
      <c r="A52" s="67" t="s">
        <v>91</v>
      </c>
      <c r="B52" s="68"/>
      <c r="C52" s="68"/>
      <c r="D52" s="68"/>
      <c r="E52" s="69"/>
      <c r="F52" s="65"/>
    </row>
    <row r="53" spans="1:6" ht="18.75" customHeight="1" x14ac:dyDescent="0.25">
      <c r="A53" s="70"/>
      <c r="B53" s="68"/>
      <c r="C53" s="68"/>
      <c r="D53" s="68"/>
      <c r="E53" s="69"/>
      <c r="F53" s="65"/>
    </row>
    <row r="54" spans="1:6" ht="18" customHeight="1" x14ac:dyDescent="0.25">
      <c r="A54" s="71"/>
      <c r="B54" s="68"/>
      <c r="C54" s="68"/>
      <c r="D54" s="68"/>
      <c r="E54" s="69"/>
      <c r="F54" s="65"/>
    </row>
    <row r="55" spans="1:6" ht="15.75" customHeight="1" thickBot="1" x14ac:dyDescent="0.3">
      <c r="A55" s="72"/>
      <c r="B55" s="73"/>
      <c r="C55" s="73"/>
      <c r="D55" s="73"/>
      <c r="E55" s="74"/>
      <c r="F55" s="66"/>
    </row>
    <row r="56" spans="1:6" ht="19.5" thickBot="1" x14ac:dyDescent="0.3">
      <c r="A56" s="86"/>
      <c r="B56" s="87"/>
      <c r="C56" s="87"/>
      <c r="D56" s="87"/>
      <c r="E56" s="87"/>
      <c r="F56" s="88"/>
    </row>
    <row r="57" spans="1:6" ht="26.25" x14ac:dyDescent="0.25">
      <c r="A57" s="61" t="s">
        <v>57</v>
      </c>
      <c r="B57" s="62"/>
      <c r="C57" s="62"/>
      <c r="D57" s="62"/>
      <c r="E57" s="63"/>
      <c r="F57" s="64"/>
    </row>
    <row r="58" spans="1:6" ht="18.75" x14ac:dyDescent="0.3">
      <c r="A58" s="11" t="s">
        <v>50</v>
      </c>
      <c r="B58" s="16">
        <v>564</v>
      </c>
      <c r="C58" s="31">
        <f>B58-104</f>
        <v>460</v>
      </c>
      <c r="D58" s="8" t="s">
        <v>12</v>
      </c>
      <c r="E58" s="12" t="s">
        <v>46</v>
      </c>
      <c r="F58" s="65"/>
    </row>
    <row r="59" spans="1:6" ht="18.75" customHeight="1" x14ac:dyDescent="0.25">
      <c r="A59" s="89" t="s">
        <v>90</v>
      </c>
      <c r="B59" s="90"/>
      <c r="C59" s="90"/>
      <c r="D59" s="90"/>
      <c r="E59" s="91"/>
      <c r="F59" s="65"/>
    </row>
    <row r="60" spans="1:6" ht="18.75" customHeight="1" x14ac:dyDescent="0.25">
      <c r="A60" s="70"/>
      <c r="B60" s="92"/>
      <c r="C60" s="92"/>
      <c r="D60" s="92"/>
      <c r="E60" s="93"/>
      <c r="F60" s="65"/>
    </row>
    <row r="61" spans="1:6" ht="18.75" customHeight="1" x14ac:dyDescent="0.25">
      <c r="A61" s="70"/>
      <c r="B61" s="92"/>
      <c r="C61" s="92"/>
      <c r="D61" s="92"/>
      <c r="E61" s="93"/>
      <c r="F61" s="65"/>
    </row>
    <row r="62" spans="1:6" ht="18" customHeight="1" x14ac:dyDescent="0.25">
      <c r="A62" s="70"/>
      <c r="B62" s="92"/>
      <c r="C62" s="92"/>
      <c r="D62" s="92"/>
      <c r="E62" s="93"/>
      <c r="F62" s="65"/>
    </row>
    <row r="63" spans="1:6" ht="15.75" customHeight="1" thickBot="1" x14ac:dyDescent="0.3">
      <c r="A63" s="94"/>
      <c r="B63" s="95"/>
      <c r="C63" s="95"/>
      <c r="D63" s="95"/>
      <c r="E63" s="96"/>
      <c r="F63" s="66"/>
    </row>
    <row r="64" spans="1:6" ht="15.75" customHeight="1" thickBot="1" x14ac:dyDescent="0.35">
      <c r="A64" s="83"/>
      <c r="B64" s="84"/>
      <c r="C64" s="84"/>
      <c r="D64" s="84"/>
      <c r="E64" s="84"/>
      <c r="F64" s="85"/>
    </row>
    <row r="65" spans="1:6" ht="26.25" x14ac:dyDescent="0.25">
      <c r="A65" s="61" t="s">
        <v>77</v>
      </c>
      <c r="B65" s="62"/>
      <c r="C65" s="62"/>
      <c r="D65" s="62"/>
      <c r="E65" s="63"/>
      <c r="F65" s="64"/>
    </row>
    <row r="66" spans="1:6" ht="18.75" x14ac:dyDescent="0.3">
      <c r="A66" s="11" t="s">
        <v>50</v>
      </c>
      <c r="B66" s="16">
        <v>564</v>
      </c>
      <c r="C66" s="31">
        <f>B66-73</f>
        <v>491</v>
      </c>
      <c r="D66" s="8" t="s">
        <v>12</v>
      </c>
      <c r="E66" s="12" t="s">
        <v>80</v>
      </c>
      <c r="F66" s="65"/>
    </row>
    <row r="67" spans="1:6" ht="18.75" x14ac:dyDescent="0.3">
      <c r="A67" s="11" t="s">
        <v>40</v>
      </c>
      <c r="B67" s="16">
        <v>500</v>
      </c>
      <c r="C67" s="31">
        <f>B67-27</f>
        <v>473</v>
      </c>
      <c r="D67" s="8" t="s">
        <v>52</v>
      </c>
      <c r="E67" s="12" t="s">
        <v>79</v>
      </c>
      <c r="F67" s="65"/>
    </row>
    <row r="68" spans="1:6" ht="18.75" customHeight="1" x14ac:dyDescent="0.25">
      <c r="A68" s="67" t="s">
        <v>92</v>
      </c>
      <c r="B68" s="68"/>
      <c r="C68" s="68"/>
      <c r="D68" s="68"/>
      <c r="E68" s="69"/>
      <c r="F68" s="65"/>
    </row>
    <row r="69" spans="1:6" ht="18.75" customHeight="1" x14ac:dyDescent="0.25">
      <c r="A69" s="70"/>
      <c r="B69" s="68"/>
      <c r="C69" s="68"/>
      <c r="D69" s="68"/>
      <c r="E69" s="69"/>
      <c r="F69" s="65"/>
    </row>
    <row r="70" spans="1:6" ht="18" customHeight="1" x14ac:dyDescent="0.25">
      <c r="A70" s="71"/>
      <c r="B70" s="68"/>
      <c r="C70" s="68"/>
      <c r="D70" s="68"/>
      <c r="E70" s="69"/>
      <c r="F70" s="65"/>
    </row>
    <row r="71" spans="1:6" ht="15.75" customHeight="1" thickBot="1" x14ac:dyDescent="0.3">
      <c r="A71" s="72"/>
      <c r="B71" s="73"/>
      <c r="C71" s="73"/>
      <c r="D71" s="73"/>
      <c r="E71" s="74"/>
      <c r="F71" s="66"/>
    </row>
  </sheetData>
  <sheetProtection password="DFD6" sheet="1" objects="1" scenarios="1"/>
  <mergeCells count="36">
    <mergeCell ref="A64:F64"/>
    <mergeCell ref="A2:L2"/>
    <mergeCell ref="A56:F56"/>
    <mergeCell ref="A20:B20"/>
    <mergeCell ref="A32:B32"/>
    <mergeCell ref="A37:B38"/>
    <mergeCell ref="A3:E3"/>
    <mergeCell ref="A18:E18"/>
    <mergeCell ref="A21:E27"/>
    <mergeCell ref="A30:E30"/>
    <mergeCell ref="A33:E34"/>
    <mergeCell ref="F30:F34"/>
    <mergeCell ref="F3:F16"/>
    <mergeCell ref="A35:E35"/>
    <mergeCell ref="F35:F39"/>
    <mergeCell ref="A43:E47"/>
    <mergeCell ref="A39:E39"/>
    <mergeCell ref="A40:F40"/>
    <mergeCell ref="A48:F48"/>
    <mergeCell ref="A1:L1"/>
    <mergeCell ref="A29:F29"/>
    <mergeCell ref="A16:E16"/>
    <mergeCell ref="F18:F28"/>
    <mergeCell ref="A28:E28"/>
    <mergeCell ref="A65:E65"/>
    <mergeCell ref="F65:F71"/>
    <mergeCell ref="A68:E71"/>
    <mergeCell ref="A17:F17"/>
    <mergeCell ref="A41:E41"/>
    <mergeCell ref="F41:F47"/>
    <mergeCell ref="A49:E49"/>
    <mergeCell ref="F49:F55"/>
    <mergeCell ref="A52:E55"/>
    <mergeCell ref="A57:E57"/>
    <mergeCell ref="F57:F63"/>
    <mergeCell ref="A59:E63"/>
  </mergeCells>
  <hyperlinks>
    <hyperlink ref="A52" r:id="rId1"/>
    <hyperlink ref="A59" r:id="rId2"/>
    <hyperlink ref="A68" r:id="rId3"/>
    <hyperlink ref="A16" r:id="rId4"/>
    <hyperlink ref="A28" r:id="rId5"/>
    <hyperlink ref="A33" r:id="rId6"/>
    <hyperlink ref="A39" r:id="rId7"/>
    <hyperlink ref="A43" r:id="rId8"/>
  </hyperlinks>
  <pageMargins left="0.7" right="0.7" top="0.75" bottom="0.75" header="0.3" footer="0.3"/>
  <pageSetup paperSize="9" orientation="portrait" verticalDpi="0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K15" sqref="K15"/>
    </sheetView>
  </sheetViews>
  <sheetFormatPr defaultRowHeight="15" x14ac:dyDescent="0.25"/>
  <cols>
    <col min="1" max="1" width="43.42578125" customWidth="1"/>
    <col min="2" max="2" width="17.85546875" customWidth="1"/>
    <col min="3" max="4" width="13.42578125" customWidth="1"/>
    <col min="5" max="5" width="22.85546875" customWidth="1"/>
    <col min="6" max="6" width="39" customWidth="1"/>
    <col min="7" max="7" width="10.85546875" customWidth="1"/>
    <col min="8" max="8" width="13.28515625" customWidth="1"/>
    <col min="9" max="9" width="12.28515625" customWidth="1"/>
    <col min="10" max="10" width="11.7109375" customWidth="1"/>
    <col min="11" max="11" width="12.7109375" customWidth="1"/>
    <col min="12" max="12" width="12" customWidth="1"/>
  </cols>
  <sheetData>
    <row r="1" spans="1:12" ht="106.5" customHeight="1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12" ht="15.75" thickBot="1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26.25" x14ac:dyDescent="0.25">
      <c r="A3" s="61" t="s">
        <v>37</v>
      </c>
      <c r="B3" s="62"/>
      <c r="C3" s="62"/>
      <c r="D3" s="62"/>
      <c r="E3" s="62"/>
      <c r="F3" s="77"/>
      <c r="G3" s="39"/>
      <c r="H3" s="45" t="s">
        <v>106</v>
      </c>
      <c r="I3" s="45" t="s">
        <v>107</v>
      </c>
      <c r="J3" s="45" t="s">
        <v>108</v>
      </c>
      <c r="K3" s="45" t="s">
        <v>109</v>
      </c>
      <c r="L3" s="47" t="s">
        <v>110</v>
      </c>
    </row>
    <row r="4" spans="1:12" ht="18.75" x14ac:dyDescent="0.3">
      <c r="A4" s="7" t="s">
        <v>50</v>
      </c>
      <c r="B4" s="16">
        <v>654</v>
      </c>
      <c r="C4" s="31">
        <f>B4-73</f>
        <v>581</v>
      </c>
      <c r="D4" s="8" t="s">
        <v>12</v>
      </c>
      <c r="E4" s="20" t="s">
        <v>0</v>
      </c>
      <c r="F4" s="79"/>
      <c r="G4" s="23" t="s">
        <v>12</v>
      </c>
      <c r="H4" s="49"/>
      <c r="I4" s="49"/>
      <c r="J4" s="49"/>
      <c r="K4" s="49"/>
      <c r="L4" s="49"/>
    </row>
    <row r="5" spans="1:12" ht="18.75" x14ac:dyDescent="0.3">
      <c r="A5" s="15" t="s">
        <v>17</v>
      </c>
      <c r="B5" s="21">
        <v>0</v>
      </c>
      <c r="C5" s="29">
        <f>B5-3</f>
        <v>-3</v>
      </c>
      <c r="D5" s="10" t="s">
        <v>13</v>
      </c>
      <c r="E5" s="34" t="s">
        <v>1</v>
      </c>
      <c r="F5" s="79"/>
      <c r="G5" s="42" t="s">
        <v>13</v>
      </c>
      <c r="H5" s="50"/>
      <c r="I5" s="50"/>
      <c r="J5" s="50"/>
      <c r="K5" s="50"/>
      <c r="L5" s="50"/>
    </row>
    <row r="6" spans="1:12" ht="18.75" x14ac:dyDescent="0.3">
      <c r="A6" s="14" t="s">
        <v>16</v>
      </c>
      <c r="B6" s="16">
        <v>470</v>
      </c>
      <c r="C6" s="31">
        <f>B6+10</f>
        <v>480</v>
      </c>
      <c r="D6" s="8" t="s">
        <v>13</v>
      </c>
      <c r="E6" s="20" t="s">
        <v>1</v>
      </c>
      <c r="F6" s="79"/>
      <c r="G6" s="23" t="s">
        <v>13</v>
      </c>
      <c r="H6" s="49"/>
      <c r="I6" s="49"/>
      <c r="J6" s="49"/>
      <c r="K6" s="49"/>
      <c r="L6" s="49"/>
    </row>
    <row r="7" spans="1:12" ht="14.25" customHeight="1" x14ac:dyDescent="0.3">
      <c r="A7" s="3"/>
      <c r="B7" s="2"/>
      <c r="C7" s="2"/>
      <c r="D7" s="2"/>
      <c r="E7" s="2"/>
      <c r="F7" s="79"/>
      <c r="G7" s="48"/>
      <c r="H7" s="51"/>
      <c r="I7" s="51"/>
      <c r="J7" s="51"/>
      <c r="K7" s="51"/>
      <c r="L7" s="51"/>
    </row>
    <row r="8" spans="1:12" ht="18.75" x14ac:dyDescent="0.25">
      <c r="A8" s="4"/>
      <c r="B8" s="2"/>
      <c r="C8" s="31">
        <f>B4-84</f>
        <v>570</v>
      </c>
      <c r="D8" s="8" t="s">
        <v>14</v>
      </c>
      <c r="E8" s="20" t="s">
        <v>2</v>
      </c>
      <c r="F8" s="79"/>
      <c r="G8" s="23" t="s">
        <v>14</v>
      </c>
      <c r="H8" s="49"/>
      <c r="I8" s="49"/>
      <c r="J8" s="49"/>
      <c r="K8" s="49"/>
      <c r="L8" s="49"/>
    </row>
    <row r="9" spans="1:12" x14ac:dyDescent="0.25">
      <c r="A9" s="4"/>
      <c r="B9" s="2"/>
      <c r="C9" s="1"/>
      <c r="D9" s="1"/>
      <c r="E9" s="35"/>
      <c r="F9" s="79"/>
      <c r="G9" s="48"/>
      <c r="H9" s="52"/>
      <c r="I9" s="52"/>
      <c r="J9" s="52"/>
      <c r="K9" s="52"/>
      <c r="L9" s="52"/>
    </row>
    <row r="10" spans="1:12" ht="18.75" x14ac:dyDescent="0.25">
      <c r="A10" s="4"/>
      <c r="B10" s="17" t="s">
        <v>30</v>
      </c>
      <c r="C10" s="37" t="s">
        <v>31</v>
      </c>
      <c r="D10" s="17" t="s">
        <v>15</v>
      </c>
      <c r="E10" s="150" t="s">
        <v>3</v>
      </c>
      <c r="F10" s="79"/>
      <c r="G10" s="43" t="s">
        <v>15</v>
      </c>
      <c r="H10" s="53"/>
      <c r="I10" s="53"/>
      <c r="J10" s="53"/>
      <c r="K10" s="53"/>
      <c r="L10" s="53"/>
    </row>
    <row r="11" spans="1:12" ht="18.75" x14ac:dyDescent="0.25">
      <c r="A11" s="4"/>
      <c r="B11" s="17" t="s">
        <v>32</v>
      </c>
      <c r="C11" s="37" t="s">
        <v>33</v>
      </c>
      <c r="D11" s="17" t="s">
        <v>15</v>
      </c>
      <c r="E11" s="151"/>
      <c r="F11" s="79"/>
      <c r="G11" s="43" t="s">
        <v>15</v>
      </c>
      <c r="H11" s="53"/>
      <c r="I11" s="53"/>
      <c r="J11" s="53"/>
      <c r="K11" s="53"/>
      <c r="L11" s="53"/>
    </row>
    <row r="12" spans="1:12" ht="19.5" thickBot="1" x14ac:dyDescent="0.3">
      <c r="A12" s="5"/>
      <c r="B12" s="22" t="s">
        <v>34</v>
      </c>
      <c r="C12" s="33" t="s">
        <v>26</v>
      </c>
      <c r="D12" s="22" t="s">
        <v>15</v>
      </c>
      <c r="E12" s="152"/>
      <c r="F12" s="79"/>
      <c r="G12" s="24" t="s">
        <v>15</v>
      </c>
      <c r="H12" s="54"/>
      <c r="I12" s="54"/>
      <c r="J12" s="54"/>
      <c r="K12" s="54"/>
      <c r="L12" s="54"/>
    </row>
    <row r="13" spans="1:12" ht="42" customHeight="1" thickBot="1" x14ac:dyDescent="0.3">
      <c r="A13" s="135" t="s">
        <v>102</v>
      </c>
      <c r="B13" s="153"/>
      <c r="C13" s="153"/>
      <c r="D13" s="153"/>
      <c r="E13" s="154"/>
      <c r="F13" s="112"/>
    </row>
    <row r="14" spans="1:12" ht="19.5" thickBot="1" x14ac:dyDescent="0.3">
      <c r="A14" s="86"/>
      <c r="B14" s="87"/>
      <c r="C14" s="87"/>
      <c r="D14" s="87"/>
      <c r="E14" s="87"/>
      <c r="F14" s="88"/>
    </row>
    <row r="15" spans="1:12" ht="55.5" customHeight="1" x14ac:dyDescent="0.25">
      <c r="A15" s="148" t="s">
        <v>58</v>
      </c>
      <c r="B15" s="62"/>
      <c r="C15" s="62"/>
      <c r="D15" s="62"/>
      <c r="E15" s="63"/>
      <c r="F15" s="64"/>
    </row>
    <row r="16" spans="1:12" ht="18.75" x14ac:dyDescent="0.3">
      <c r="A16" s="7" t="s">
        <v>50</v>
      </c>
      <c r="B16" s="16">
        <v>464</v>
      </c>
      <c r="C16" s="31">
        <f>B16-79</f>
        <v>385</v>
      </c>
      <c r="D16" s="17" t="s">
        <v>39</v>
      </c>
      <c r="E16" s="18" t="s">
        <v>60</v>
      </c>
      <c r="F16" s="65"/>
    </row>
    <row r="17" spans="1:6" ht="18.75" customHeight="1" x14ac:dyDescent="0.25">
      <c r="A17" s="149" t="s">
        <v>103</v>
      </c>
      <c r="B17" s="68"/>
      <c r="C17" s="68"/>
      <c r="D17" s="68"/>
      <c r="E17" s="69"/>
      <c r="F17" s="65"/>
    </row>
    <row r="18" spans="1:6" ht="15" customHeight="1" x14ac:dyDescent="0.25">
      <c r="A18" s="71"/>
      <c r="B18" s="68"/>
      <c r="C18" s="68"/>
      <c r="D18" s="68"/>
      <c r="E18" s="69"/>
      <c r="F18" s="65"/>
    </row>
    <row r="19" spans="1:6" ht="18.75" customHeight="1" thickBot="1" x14ac:dyDescent="0.3">
      <c r="A19" s="72"/>
      <c r="B19" s="73"/>
      <c r="C19" s="73"/>
      <c r="D19" s="73"/>
      <c r="E19" s="74"/>
      <c r="F19" s="66"/>
    </row>
    <row r="20" spans="1:6" ht="55.5" customHeight="1" x14ac:dyDescent="0.25">
      <c r="A20" s="148" t="s">
        <v>59</v>
      </c>
      <c r="B20" s="62"/>
      <c r="C20" s="62"/>
      <c r="D20" s="62"/>
      <c r="E20" s="62"/>
      <c r="F20" s="119"/>
    </row>
    <row r="21" spans="1:6" ht="18.75" x14ac:dyDescent="0.3">
      <c r="A21" s="7" t="s">
        <v>50</v>
      </c>
      <c r="B21" s="16">
        <v>464</v>
      </c>
      <c r="C21" s="31">
        <f>B21-79</f>
        <v>385</v>
      </c>
      <c r="D21" s="8" t="s">
        <v>39</v>
      </c>
      <c r="E21" s="19" t="s">
        <v>60</v>
      </c>
      <c r="F21" s="111"/>
    </row>
    <row r="22" spans="1:6" ht="18.75" customHeight="1" x14ac:dyDescent="0.3">
      <c r="A22" s="142"/>
      <c r="B22" s="118"/>
      <c r="C22" s="31">
        <f>B21-112</f>
        <v>352</v>
      </c>
      <c r="D22" s="8" t="s">
        <v>45</v>
      </c>
      <c r="E22" s="20" t="s">
        <v>61</v>
      </c>
      <c r="F22" s="111"/>
    </row>
    <row r="23" spans="1:6" ht="15" customHeight="1" x14ac:dyDescent="0.25">
      <c r="A23" s="149" t="s">
        <v>104</v>
      </c>
      <c r="B23" s="68"/>
      <c r="C23" s="68"/>
      <c r="D23" s="68"/>
      <c r="E23" s="69"/>
      <c r="F23" s="111"/>
    </row>
    <row r="24" spans="1:6" ht="18.75" customHeight="1" thickBot="1" x14ac:dyDescent="0.3">
      <c r="A24" s="72"/>
      <c r="B24" s="73"/>
      <c r="C24" s="73"/>
      <c r="D24" s="73"/>
      <c r="E24" s="74"/>
      <c r="F24" s="112"/>
    </row>
    <row r="25" spans="1:6" ht="15.75" customHeight="1" thickBot="1" x14ac:dyDescent="0.35">
      <c r="A25" s="83"/>
      <c r="B25" s="84"/>
      <c r="C25" s="84"/>
      <c r="D25" s="84"/>
      <c r="E25" s="84"/>
      <c r="F25" s="85"/>
    </row>
    <row r="26" spans="1:6" ht="26.25" x14ac:dyDescent="0.25">
      <c r="A26" s="61" t="s">
        <v>51</v>
      </c>
      <c r="B26" s="62"/>
      <c r="C26" s="62"/>
      <c r="D26" s="62"/>
      <c r="E26" s="62"/>
      <c r="F26" s="119"/>
    </row>
    <row r="27" spans="1:6" ht="18.75" x14ac:dyDescent="0.3">
      <c r="A27" s="11" t="s">
        <v>50</v>
      </c>
      <c r="B27" s="16">
        <v>564</v>
      </c>
      <c r="C27" s="31">
        <f>B27-220</f>
        <v>344</v>
      </c>
      <c r="D27" s="8" t="s">
        <v>52</v>
      </c>
      <c r="E27" s="20" t="s">
        <v>54</v>
      </c>
      <c r="F27" s="111"/>
    </row>
    <row r="28" spans="1:6" ht="18.75" customHeight="1" x14ac:dyDescent="0.25">
      <c r="A28" s="155" t="s">
        <v>62</v>
      </c>
      <c r="B28" s="156"/>
      <c r="C28" s="156"/>
      <c r="D28" s="156"/>
      <c r="E28" s="156"/>
      <c r="F28" s="111"/>
    </row>
    <row r="29" spans="1:6" ht="18.75" customHeight="1" x14ac:dyDescent="0.25">
      <c r="A29" s="157"/>
      <c r="B29" s="158"/>
      <c r="C29" s="158"/>
      <c r="D29" s="158"/>
      <c r="E29" s="158"/>
      <c r="F29" s="111"/>
    </row>
    <row r="30" spans="1:6" ht="18.75" customHeight="1" x14ac:dyDescent="0.25">
      <c r="A30" s="157"/>
      <c r="B30" s="158"/>
      <c r="C30" s="158"/>
      <c r="D30" s="158"/>
      <c r="E30" s="158"/>
      <c r="F30" s="111"/>
    </row>
    <row r="31" spans="1:6" ht="18" customHeight="1" x14ac:dyDescent="0.25">
      <c r="A31" s="157"/>
      <c r="B31" s="158"/>
      <c r="C31" s="158"/>
      <c r="D31" s="158"/>
      <c r="E31" s="158"/>
      <c r="F31" s="111"/>
    </row>
    <row r="32" spans="1:6" ht="15.75" customHeight="1" thickBot="1" x14ac:dyDescent="0.3">
      <c r="A32" s="159"/>
      <c r="B32" s="160"/>
      <c r="C32" s="160"/>
      <c r="D32" s="160"/>
      <c r="E32" s="160"/>
      <c r="F32" s="111"/>
    </row>
    <row r="33" spans="1:6" ht="36.75" customHeight="1" thickBot="1" x14ac:dyDescent="0.3">
      <c r="A33" s="125" t="s">
        <v>105</v>
      </c>
      <c r="B33" s="161"/>
      <c r="C33" s="161"/>
      <c r="D33" s="161"/>
      <c r="E33" s="162"/>
      <c r="F33" s="112"/>
    </row>
    <row r="34" spans="1:6" ht="15.75" customHeight="1" thickBot="1" x14ac:dyDescent="0.35">
      <c r="A34" s="83"/>
      <c r="B34" s="84"/>
      <c r="C34" s="84"/>
      <c r="D34" s="84"/>
      <c r="E34" s="84"/>
      <c r="F34" s="85"/>
    </row>
    <row r="35" spans="1:6" ht="26.25" x14ac:dyDescent="0.25">
      <c r="A35" s="61" t="s">
        <v>63</v>
      </c>
      <c r="B35" s="62"/>
      <c r="C35" s="62"/>
      <c r="D35" s="62"/>
      <c r="E35" s="63"/>
      <c r="F35" s="64"/>
    </row>
    <row r="36" spans="1:6" ht="18.75" x14ac:dyDescent="0.3">
      <c r="A36" s="11" t="s">
        <v>50</v>
      </c>
      <c r="B36" s="16">
        <v>564</v>
      </c>
      <c r="C36" s="31">
        <f>B36-80</f>
        <v>484</v>
      </c>
      <c r="D36" s="8" t="s">
        <v>12</v>
      </c>
      <c r="E36" s="12" t="s">
        <v>55</v>
      </c>
      <c r="F36" s="65"/>
    </row>
    <row r="37" spans="1:6" ht="18.75" x14ac:dyDescent="0.3">
      <c r="A37" s="11" t="s">
        <v>40</v>
      </c>
      <c r="B37" s="16">
        <v>470</v>
      </c>
      <c r="C37" s="31">
        <f>B37-8</f>
        <v>462</v>
      </c>
      <c r="D37" s="8" t="s">
        <v>52</v>
      </c>
      <c r="E37" s="12" t="s">
        <v>56</v>
      </c>
      <c r="F37" s="65"/>
    </row>
    <row r="38" spans="1:6" ht="18.75" customHeight="1" x14ac:dyDescent="0.25">
      <c r="A38" s="67" t="s">
        <v>91</v>
      </c>
      <c r="B38" s="68"/>
      <c r="C38" s="68"/>
      <c r="D38" s="68"/>
      <c r="E38" s="69"/>
      <c r="F38" s="65"/>
    </row>
    <row r="39" spans="1:6" ht="18.75" customHeight="1" x14ac:dyDescent="0.25">
      <c r="A39" s="70"/>
      <c r="B39" s="68"/>
      <c r="C39" s="68"/>
      <c r="D39" s="68"/>
      <c r="E39" s="69"/>
      <c r="F39" s="65"/>
    </row>
    <row r="40" spans="1:6" ht="18" customHeight="1" x14ac:dyDescent="0.25">
      <c r="A40" s="71"/>
      <c r="B40" s="68"/>
      <c r="C40" s="68"/>
      <c r="D40" s="68"/>
      <c r="E40" s="69"/>
      <c r="F40" s="65"/>
    </row>
    <row r="41" spans="1:6" ht="15.75" customHeight="1" thickBot="1" x14ac:dyDescent="0.3">
      <c r="A41" s="72"/>
      <c r="B41" s="73"/>
      <c r="C41" s="73"/>
      <c r="D41" s="73"/>
      <c r="E41" s="74"/>
      <c r="F41" s="66"/>
    </row>
    <row r="42" spans="1:6" ht="19.5" thickBot="1" x14ac:dyDescent="0.3">
      <c r="A42" s="86"/>
      <c r="B42" s="87"/>
      <c r="C42" s="87"/>
      <c r="D42" s="87"/>
      <c r="E42" s="87"/>
      <c r="F42" s="88"/>
    </row>
    <row r="43" spans="1:6" ht="26.25" x14ac:dyDescent="0.25">
      <c r="A43" s="61" t="s">
        <v>64</v>
      </c>
      <c r="B43" s="62"/>
      <c r="C43" s="62"/>
      <c r="D43" s="62"/>
      <c r="E43" s="63"/>
      <c r="F43" s="64"/>
    </row>
    <row r="44" spans="1:6" ht="18.75" x14ac:dyDescent="0.3">
      <c r="A44" s="11" t="s">
        <v>50</v>
      </c>
      <c r="B44" s="16">
        <v>564</v>
      </c>
      <c r="C44" s="31">
        <f>B44-93</f>
        <v>471</v>
      </c>
      <c r="D44" s="8" t="s">
        <v>12</v>
      </c>
      <c r="E44" s="12" t="s">
        <v>46</v>
      </c>
      <c r="F44" s="65"/>
    </row>
    <row r="45" spans="1:6" ht="18.75" customHeight="1" x14ac:dyDescent="0.25">
      <c r="A45" s="89" t="s">
        <v>90</v>
      </c>
      <c r="B45" s="90"/>
      <c r="C45" s="90"/>
      <c r="D45" s="90"/>
      <c r="E45" s="91"/>
      <c r="F45" s="65"/>
    </row>
    <row r="46" spans="1:6" ht="18.75" customHeight="1" x14ac:dyDescent="0.25">
      <c r="A46" s="70"/>
      <c r="B46" s="92"/>
      <c r="C46" s="92"/>
      <c r="D46" s="92"/>
      <c r="E46" s="93"/>
      <c r="F46" s="65"/>
    </row>
    <row r="47" spans="1:6" ht="18.75" customHeight="1" x14ac:dyDescent="0.25">
      <c r="A47" s="70"/>
      <c r="B47" s="92"/>
      <c r="C47" s="92"/>
      <c r="D47" s="92"/>
      <c r="E47" s="93"/>
      <c r="F47" s="65"/>
    </row>
    <row r="48" spans="1:6" ht="18" customHeight="1" x14ac:dyDescent="0.25">
      <c r="A48" s="70"/>
      <c r="B48" s="92"/>
      <c r="C48" s="92"/>
      <c r="D48" s="92"/>
      <c r="E48" s="93"/>
      <c r="F48" s="65"/>
    </row>
    <row r="49" spans="1:6" ht="15.75" customHeight="1" thickBot="1" x14ac:dyDescent="0.3">
      <c r="A49" s="94"/>
      <c r="B49" s="95"/>
      <c r="C49" s="95"/>
      <c r="D49" s="95"/>
      <c r="E49" s="96"/>
      <c r="F49" s="66"/>
    </row>
    <row r="50" spans="1:6" ht="15.75" customHeight="1" thickBot="1" x14ac:dyDescent="0.35">
      <c r="A50" s="83"/>
      <c r="B50" s="84"/>
      <c r="C50" s="84"/>
      <c r="D50" s="84"/>
      <c r="E50" s="84"/>
      <c r="F50" s="85"/>
    </row>
    <row r="51" spans="1:6" ht="26.25" x14ac:dyDescent="0.25">
      <c r="A51" s="61" t="s">
        <v>78</v>
      </c>
      <c r="B51" s="62"/>
      <c r="C51" s="62"/>
      <c r="D51" s="62"/>
      <c r="E51" s="63"/>
      <c r="F51" s="64"/>
    </row>
    <row r="52" spans="1:6" ht="18.75" x14ac:dyDescent="0.3">
      <c r="A52" s="11" t="s">
        <v>50</v>
      </c>
      <c r="B52" s="16">
        <v>564</v>
      </c>
      <c r="C52" s="31">
        <f>B52-58</f>
        <v>506</v>
      </c>
      <c r="D52" s="8" t="s">
        <v>12</v>
      </c>
      <c r="E52" s="12" t="s">
        <v>80</v>
      </c>
      <c r="F52" s="65"/>
    </row>
    <row r="53" spans="1:6" ht="18.75" x14ac:dyDescent="0.3">
      <c r="A53" s="11" t="s">
        <v>40</v>
      </c>
      <c r="B53" s="16">
        <v>470</v>
      </c>
      <c r="C53" s="31">
        <f>B53-8</f>
        <v>462</v>
      </c>
      <c r="D53" s="8" t="s">
        <v>52</v>
      </c>
      <c r="E53" s="12" t="s">
        <v>79</v>
      </c>
      <c r="F53" s="65"/>
    </row>
    <row r="54" spans="1:6" ht="18.75" customHeight="1" x14ac:dyDescent="0.25">
      <c r="A54" s="67" t="s">
        <v>92</v>
      </c>
      <c r="B54" s="68"/>
      <c r="C54" s="68"/>
      <c r="D54" s="68"/>
      <c r="E54" s="69"/>
      <c r="F54" s="65"/>
    </row>
    <row r="55" spans="1:6" ht="18.75" customHeight="1" x14ac:dyDescent="0.25">
      <c r="A55" s="70"/>
      <c r="B55" s="68"/>
      <c r="C55" s="68"/>
      <c r="D55" s="68"/>
      <c r="E55" s="69"/>
      <c r="F55" s="65"/>
    </row>
    <row r="56" spans="1:6" ht="18" customHeight="1" x14ac:dyDescent="0.25">
      <c r="A56" s="71"/>
      <c r="B56" s="68"/>
      <c r="C56" s="68"/>
      <c r="D56" s="68"/>
      <c r="E56" s="69"/>
      <c r="F56" s="65"/>
    </row>
    <row r="57" spans="1:6" ht="15.75" customHeight="1" thickBot="1" x14ac:dyDescent="0.3">
      <c r="A57" s="72"/>
      <c r="B57" s="73"/>
      <c r="C57" s="73"/>
      <c r="D57" s="73"/>
      <c r="E57" s="74"/>
      <c r="F57" s="66"/>
    </row>
  </sheetData>
  <sheetProtection password="DFD6" sheet="1" objects="1" scenarios="1"/>
  <mergeCells count="31">
    <mergeCell ref="A1:L1"/>
    <mergeCell ref="A2:L2"/>
    <mergeCell ref="A50:F50"/>
    <mergeCell ref="A42:F42"/>
    <mergeCell ref="A22:B22"/>
    <mergeCell ref="A25:F25"/>
    <mergeCell ref="A26:E26"/>
    <mergeCell ref="A28:E32"/>
    <mergeCell ref="F20:F24"/>
    <mergeCell ref="A23:E24"/>
    <mergeCell ref="F26:F33"/>
    <mergeCell ref="A33:E33"/>
    <mergeCell ref="A34:F34"/>
    <mergeCell ref="A35:E35"/>
    <mergeCell ref="F35:F41"/>
    <mergeCell ref="A38:E41"/>
    <mergeCell ref="A51:E51"/>
    <mergeCell ref="F51:F57"/>
    <mergeCell ref="A54:E57"/>
    <mergeCell ref="A3:E3"/>
    <mergeCell ref="A14:F14"/>
    <mergeCell ref="A15:E15"/>
    <mergeCell ref="F15:F19"/>
    <mergeCell ref="A17:E19"/>
    <mergeCell ref="A43:E43"/>
    <mergeCell ref="F43:F49"/>
    <mergeCell ref="A45:E49"/>
    <mergeCell ref="E10:E12"/>
    <mergeCell ref="A20:E20"/>
    <mergeCell ref="F3:F13"/>
    <mergeCell ref="A13:E13"/>
  </mergeCells>
  <hyperlinks>
    <hyperlink ref="A38" r:id="rId1"/>
    <hyperlink ref="A45" r:id="rId2"/>
    <hyperlink ref="A54" r:id="rId3"/>
    <hyperlink ref="A13" r:id="rId4"/>
    <hyperlink ref="A17" r:id="rId5" location="page_996"/>
    <hyperlink ref="A23" r:id="rId6" location="page_1000"/>
    <hyperlink ref="A33" r:id="rId7"/>
  </hyperlinks>
  <pageMargins left="0.7" right="0.7" top="0.75" bottom="0.75" header="0.3" footer="0.3"/>
  <pageSetup paperSize="9" orientation="portrait" verticalDpi="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Avantech You</vt:lpstr>
      <vt:lpstr>ArciTech</vt:lpstr>
      <vt:lpstr>Innotech Atira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2021-04-22T07:01:11Z</dcterms:modified>
</cp:coreProperties>
</file>